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E6411783-DBC1-411A-A5D4-FD81917520E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750" yWindow="4095" windowWidth="38700" windowHeight="154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6" i="5" l="1"/>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39" i="5"/>
  <c r="I46"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27" i="5"/>
  <c r="X29"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<sst xmlns="http://schemas.openxmlformats.org/spreadsheetml/2006/main" count="22520" uniqueCount="15808">
  <si>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</si>
  <si>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</si>
  <si>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</si>
  <si>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</si>
  <si>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</si>
  <si>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</si>
  <si>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</si>
  <si>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</si>
  <si>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</si>
  <si>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</si>
  <si>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</si>
  <si>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</si>
  <si>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</si>
  <si>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</si>
  <si>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</si>
  <si>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</si>
  <si>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</si>
  <si>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</si>
  <si>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</si>
  <si>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</si>
  <si>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</si>
  <si>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</si>
  <si>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</si>
  <si>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</si>
  <si>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</si>
  <si>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</si>
  <si>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</si>
  <si>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</si>
  <si>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</si>
  <si>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</si>
  <si>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</si>
  <si>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</si>
  <si>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</si>
  <si>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</si>
  <si>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</si>
  <si>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</si>
  <si>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</si>
  <si>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</si>
  <si>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</si>
  <si>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</si>
  <si>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</si>
  <si>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</si>
  <si>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</si>
  <si>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</si>
  <si>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</si>
  <si>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</si>
  <si>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</si>
  <si>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</si>
  <si>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</si>
  <si>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</si>
  <si>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</si>
  <si>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</si>
  <si>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</si>
  <si>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</si>
  <si>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</si>
  <si>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</si>
  <si>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</si>
  <si>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</si>
  <si>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</si>
  <si>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</si>
  <si>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</si>
  <si>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</si>
  <si>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</si>
  <si>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</si>
  <si>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</si>
  <si>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</si>
  <si>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</si>
  <si>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</si>
  <si>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</si>
  <si>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</si>
  <si>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</si>
  <si>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</si>
  <si>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</si>
  <si>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</si>
  <si>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</si>
  <si>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</si>
  <si>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</si>
  <si>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</si>
  <si>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</si>
  <si>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</si>
  <si>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</si>
  <si>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</si>
  <si>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</si>
  <si>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</si>
  <si>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</si>
  <si>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</si>
  <si>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</si>
  <si>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</si>
  <si>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</si>
  <si>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</si>
  <si>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</si>
  <si>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</si>
  <si>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</si>
  <si>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</si>
  <si>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</si>
  <si>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</si>
  <si>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</si>
  <si>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</si>
  <si>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</si>
  <si>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</si>
  <si>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</si>
  <si>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</si>
  <si>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</si>
  <si>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</si>
  <si>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</si>
  <si>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</si>
  <si>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</si>
  <si>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</si>
  <si>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</si>
  <si>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</si>
  <si>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</si>
  <si>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</si>
  <si>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</si>
  <si>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</si>
  <si>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</si>
  <si>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</si>
  <si>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</si>
  <si>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</si>
  <si>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</si>
  <si>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</si>
  <si>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</si>
  <si>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</si>
  <si>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</si>
  <si>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</si>
  <si>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</si>
  <si>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</si>
  <si>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</si>
  <si>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</si>
  <si>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</si>
  <si>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</si>
  <si>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</si>
  <si>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</si>
  <si>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</si>
  <si>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</si>
  <si>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</si>
  <si>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</si>
  <si>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</si>
  <si>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</si>
  <si>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</si>
  <si>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</si>
  <si>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</si>
  <si>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</si>
  <si>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</si>
  <si>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</si>
  <si>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</si>
  <si>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</si>
  <si>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</si>
  <si>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</si>
  <si>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</si>
  <si>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</si>
  <si>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</si>
  <si>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</si>
  <si>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</si>
  <si>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</si>
  <si>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</si>
  <si>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</si>
  <si>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</si>
  <si>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</si>
  <si>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</si>
  <si>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</si>
  <si>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</si>
  <si>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</si>
  <si>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</si>
  <si>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</si>
  <si>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</si>
  <si>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</si>
  <si>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</si>
  <si>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</si>
  <si>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</si>
  <si>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</si>
  <si>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</si>
  <si>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</si>
  <si>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</si>
  <si>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</si>
  <si>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</si>
  <si>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</si>
  <si>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</si>
  <si>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</si>
  <si>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</si>
  <si>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</si>
  <si>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</si>
  <si>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</si>
  <si>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</si>
  <si>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</si>
  <si>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</si>
  <si>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</si>
  <si>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</si>
  <si>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</si>
  <si>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</si>
  <si>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</si>
  <si>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</si>
  <si>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</si>
  <si>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</si>
  <si>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</si>
  <si>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</si>
  <si>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</si>
  <si>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</si>
  <si>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</si>
  <si>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</si>
  <si>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</si>
  <si>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</si>
  <si>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</si>
  <si>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</si>
  <si>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</si>
  <si>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</si>
  <si>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</si>
  <si>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</si>
  <si>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</si>
  <si>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</si>
  <si>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</si>
  <si>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</si>
  <si>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</si>
  <si>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</si>
  <si>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</si>
  <si>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</si>
  <si>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</si>
  <si>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</si>
  <si>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</si>
  <si>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</si>
  <si>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</si>
  <si>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</si>
  <si>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</si>
  <si>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</si>
  <si>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</si>
  <si>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</si>
  <si>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</si>
  <si>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</si>
  <si>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</si>
  <si>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</si>
  <si>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</si>
  <si>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</si>
  <si>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</si>
  <si>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</si>
  <si>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</si>
  <si>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</si>
  <si>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</si>
  <si>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</si>
  <si>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</si>
  <si>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</si>
  <si>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</si>
  <si>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</si>
  <si>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</si>
  <si>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</si>
  <si>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</si>
  <si>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</si>
  <si>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</si>
  <si>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</si>
  <si>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</si>
  <si>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</si>
  <si>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</si>
  <si>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</si>
  <si>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</si>
  <si>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</si>
  <si>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</si>
  <si>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</si>
  <si>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</si>
  <si>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</si>
  <si>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</si>
  <si>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</si>
  <si>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</si>
  <si>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</si>
  <si>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</si>
  <si>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</si>
  <si>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</si>
  <si>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</si>
  <si>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</si>
  <si>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</si>
  <si>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</si>
  <si>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</si>
  <si>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</si>
  <si>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</si>
  <si>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</si>
  <si>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</si>
  <si>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</si>
  <si>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</si>
  <si>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</si>
  <si>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</si>
  <si>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</si>
  <si>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</si>
  <si>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</si>
  <si>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</si>
  <si>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</si>
  <si>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</si>
  <si>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</si>
  <si>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</si>
  <si>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</si>
  <si>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</si>
  <si>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</si>
  <si>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</si>
  <si>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</si>
  <si>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</si>
  <si>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</si>
  <si>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</si>
  <si>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</si>
  <si>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</si>
  <si>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</si>
  <si>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</si>
  <si>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</si>
  <si>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</si>
  <si>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</si>
  <si>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</si>
  <si>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</si>
  <si>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</si>
  <si>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</si>
  <si>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</si>
  <si>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</si>
  <si>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</si>
  <si>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</si>
  <si>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</si>
  <si>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</si>
  <si>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</si>
  <si>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</si>
  <si>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</si>
  <si>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</si>
  <si>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</si>
  <si>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</si>
  <si>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</si>
  <si>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</si>
  <si>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</si>
  <si>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</si>
  <si>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</si>
  <si>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</si>
  <si>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</si>
  <si>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</si>
  <si>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</si>
  <si>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</si>
  <si>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</si>
  <si>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</si>
  <si>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</si>
  <si>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</si>
  <si>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</si>
  <si>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</si>
  <si>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</si>
  <si>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</si>
  <si>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</si>
  <si>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</si>
  <si>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</si>
  <si>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</si>
  <si>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</si>
  <si>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</si>
  <si>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</si>
  <si>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</si>
  <si>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</si>
  <si>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</si>
  <si>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</si>
  <si>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</si>
  <si>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</si>
  <si>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</si>
  <si>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</si>
  <si>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</si>
  <si>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</si>
  <si>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</si>
  <si>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</si>
  <si>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</si>
  <si>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</si>
  <si>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</si>
  <si>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</si>
  <si>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</si>
  <si>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</si>
  <si>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</si>
  <si>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</si>
  <si>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</si>
  <si>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</si>
  <si>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</si>
  <si>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</si>
  <si>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</si>
  <si>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</si>
  <si>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</si>
  <si>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</si>
  <si>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</si>
  <si>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</si>
  <si>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</si>
  <si>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</si>
  <si>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</si>
  <si>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</si>
  <si>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</si>
  <si>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</si>
  <si>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</si>
  <si>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</si>
  <si>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</si>
  <si>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</si>
  <si>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</si>
  <si>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</si>
  <si>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</si>
  <si>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</si>
  <si>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</si>
  <si>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</si>
  <si>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</si>
  <si>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</si>
  <si>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</si>
  <si>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</si>
  <si>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</si>
  <si>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</si>
  <si>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</si>
  <si>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</si>
  <si>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</si>
  <si>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</si>
  <si>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</si>
  <si>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</si>
  <si>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</si>
  <si>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</si>
  <si>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</si>
  <si>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</si>
  <si>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</si>
  <si>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</si>
  <si>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</si>
  <si>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</si>
  <si>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</si>
  <si>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</si>
  <si>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</si>
  <si>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</si>
  <si>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</si>
  <si>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</si>
  <si>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</si>
  <si>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</si>
  <si>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</si>
  <si>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</si>
  <si>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</si>
  <si>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</si>
  <si>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</si>
  <si>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</si>
  <si>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</si>
  <si>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</si>
  <si>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</si>
  <si>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</si>
  <si>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</si>
  <si>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</si>
  <si>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</si>
  <si>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</si>
  <si>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</si>
  <si>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</si>
  <si>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</si>
  <si>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</si>
  <si>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</si>
  <si>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</si>
  <si>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</si>
  <si>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</si>
  <si>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</si>
  <si>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</si>
  <si>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</si>
  <si>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</si>
  <si>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</si>
  <si>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</si>
  <si>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</si>
  <si>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</si>
  <si>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</si>
  <si>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</si>
  <si>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</si>
  <si>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</si>
  <si>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</si>
  <si>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</si>
  <si>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</si>
  <si>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</si>
  <si>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</si>
  <si>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</si>
  <si>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</si>
  <si>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</si>
  <si>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</si>
  <si>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</si>
  <si>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</si>
  <si>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</si>
  <si>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</si>
  <si>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</si>
  <si>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</si>
  <si>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</si>
  <si>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</si>
  <si>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</si>
  <si>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</si>
  <si>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</si>
  <si>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</si>
  <si>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</si>
  <si>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</si>
  <si>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</si>
  <si>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</si>
  <si>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</si>
  <si>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</si>
  <si>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</si>
  <si>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</si>
  <si>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</si>
  <si>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</si>
  <si>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</si>
  <si>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</si>
  <si>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</si>
  <si>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</si>
  <si>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</si>
  <si>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</si>
  <si>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</si>
  <si>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</si>
  <si>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</si>
  <si>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</si>
  <si>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</si>
  <si>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</si>
  <si>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</si>
  <si>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</si>
  <si>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</si>
  <si>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</si>
  <si>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</si>
  <si>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</si>
  <si>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</si>
  <si>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</si>
  <si>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</si>
  <si>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</si>
  <si>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</si>
  <si>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</si>
  <si>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</si>
  <si>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</si>
  <si>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</si>
  <si>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</si>
  <si>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</si>
  <si>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</si>
  <si>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</si>
  <si>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</si>
  <si>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</si>
  <si>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</si>
  <si>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</si>
  <si>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</si>
  <si>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</si>
  <si>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</si>
  <si>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</si>
  <si>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</si>
  <si>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</si>
  <si>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</si>
  <si>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</si>
  <si>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</si>
  <si>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</si>
  <si>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</si>
  <si>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</si>
  <si>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</si>
  <si>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</si>
  <si>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</si>
  <si>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</si>
  <si>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</si>
  <si>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</si>
  <si>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</si>
  <si>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</si>
  <si>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</si>
  <si>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</si>
  <si>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</si>
  <si>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</si>
  <si>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</si>
  <si>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</si>
  <si>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</si>
  <si>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</si>
  <si>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</si>
  <si>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</si>
  <si>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</si>
  <si>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</si>
  <si>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</si>
  <si>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</si>
  <si>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</si>
  <si>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</si>
  <si>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</si>
  <si>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</si>
  <si>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</si>
  <si>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</si>
  <si>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</si>
  <si>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</si>
  <si>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</si>
  <si>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</si>
  <si>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</si>
  <si>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</si>
  <si>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</si>
  <si>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</si>
  <si>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</si>
  <si>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</si>
  <si>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</si>
  <si>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</si>
  <si>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</si>
  <si>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</si>
  <si>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</si>
  <si>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</si>
  <si>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</si>
  <si>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</si>
  <si>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</si>
  <si>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</si>
  <si>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</si>
  <si>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</si>
  <si>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</si>
  <si>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</si>
  <si>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</si>
  <si>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</si>
  <si>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</si>
  <si>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</si>
  <si>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</si>
  <si>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</si>
  <si>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</si>
  <si>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</si>
  <si>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</si>
  <si>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</si>
  <si>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</si>
  <si>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</si>
  <si>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</si>
  <si>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</si>
  <si>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</si>
  <si>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</si>
  <si>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</si>
  <si>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</si>
  <si>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</si>
  <si>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</si>
  <si>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</si>
  <si>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</si>
  <si>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</si>
  <si>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</si>
  <si>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</si>
  <si>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</si>
  <si>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</si>
  <si>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</si>
  <si>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</si>
  <si>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</si>
  <si>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</si>
  <si>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</si>
  <si>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</si>
  <si>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</si>
  <si>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</si>
  <si>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</si>
  <si>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</si>
  <si>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</si>
  <si>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</si>
  <si>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</si>
  <si>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</si>
  <si>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</si>
  <si>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</si>
  <si>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</si>
  <si>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</si>
  <si>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</si>
  <si>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</si>
  <si>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</si>
  <si>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</si>
  <si>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</si>
  <si>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</si>
  <si>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</si>
  <si>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</si>
  <si>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</si>
  <si>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</si>
  <si>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</si>
  <si>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</si>
  <si>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</si>
  <si>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</si>
  <si>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</si>
  <si>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</si>
  <si>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</si>
  <si>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</si>
  <si>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</si>
  <si>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</si>
  <si>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</si>
  <si>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</si>
  <si>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</si>
  <si>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</si>
  <si>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</si>
  <si>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</si>
  <si>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</si>
  <si>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</si>
  <si>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</si>
  <si>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</si>
  <si>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</si>
  <si>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</si>
  <si>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</si>
  <si>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</si>
  <si>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</si>
  <si>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</si>
  <si>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</si>
  <si>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</si>
  <si>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</si>
  <si>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</si>
  <si>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</si>
  <si>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</si>
  <si>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</si>
  <si>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</si>
  <si>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</si>
  <si>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</si>
  <si>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</si>
  <si>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</si>
  <si>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</si>
  <si>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</si>
  <si>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</si>
  <si>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</si>
  <si>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</si>
  <si>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</si>
  <si>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</si>
  <si>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</si>
  <si>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</si>
  <si>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</si>
  <si>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</si>
  <si>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</si>
  <si>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</si>
  <si>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</si>
  <si>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</si>
  <si>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</si>
  <si>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</si>
  <si>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</si>
  <si>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</si>
  <si>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</si>
  <si>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</si>
  <si>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</si>
  <si>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</si>
  <si>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</si>
  <si>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</si>
  <si>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</si>
  <si>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</si>
  <si>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</si>
  <si>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</si>
  <si>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</si>
  <si>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</si>
  <si>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</si>
  <si>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</si>
  <si>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</si>
  <si>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</si>
  <si>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</si>
  <si>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</si>
  <si>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</si>
  <si>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</si>
  <si>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</si>
  <si>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</si>
  <si>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</si>
  <si>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</si>
  <si>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</si>
  <si>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</si>
  <si>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</si>
  <si>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</si>
  <si>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</si>
  <si>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</si>
  <si>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</si>
  <si>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</si>
  <si>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</si>
  <si>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</si>
  <si>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</si>
  <si>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</si>
  <si>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</si>
  <si>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</si>
  <si>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</si>
  <si>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</si>
  <si>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</si>
  <si>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</si>
  <si>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</si>
  <si>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</si>
  <si>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</si>
  <si>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</si>
  <si>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</si>
  <si>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</si>
  <si>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</si>
  <si>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</si>
  <si>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</si>
  <si>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</si>
  <si>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</si>
  <si>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</si>
  <si>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</si>
  <si>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</si>
  <si>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</si>
  <si>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</si>
  <si>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</si>
  <si>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</si>
  <si>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</si>
  <si>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</si>
  <si>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</si>
  <si>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</si>
  <si>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</si>
  <si>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</si>
  <si>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</si>
  <si>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</si>
  <si>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</si>
  <si>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</si>
  <si>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</si>
  <si>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</si>
  <si>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</si>
  <si>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</si>
  <si>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</si>
  <si>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</si>
  <si>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</si>
  <si>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</si>
  <si>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</si>
  <si>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</si>
  <si>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</si>
  <si>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</si>
  <si>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</si>
  <si>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</si>
  <si>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</si>
  <si>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</si>
  <si>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</si>
  <si>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</si>
  <si>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</si>
  <si>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</si>
  <si>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</si>
  <si>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</si>
  <si>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</si>
  <si>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</si>
  <si>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</si>
  <si>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</si>
  <si>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</si>
  <si>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</si>
  <si>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</si>
  <si>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</si>
  <si>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</si>
  <si>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</si>
  <si>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</si>
  <si>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</si>
  <si>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</si>
  <si>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</si>
  <si>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</si>
  <si>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</si>
  <si>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</si>
  <si>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</si>
  <si>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</si>
  <si>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</si>
  <si>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</si>
  <si>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</si>
  <si>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</si>
  <si>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</si>
  <si>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</si>
  <si>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</si>
  <si>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</si>
  <si>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</si>
  <si>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</si>
  <si>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</si>
  <si>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</si>
  <si>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</si>
  <si>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</si>
  <si>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</si>
  <si>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</si>
  <si>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</si>
  <si>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</si>
  <si>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</si>
  <si>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</si>
  <si>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</si>
  <si>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</si>
  <si>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</si>
  <si>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</si>
  <si>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</si>
  <si>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</si>
  <si>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</si>
  <si>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</si>
  <si>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</si>
  <si>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</si>
  <si>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</si>
  <si>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</si>
  <si>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</si>
  <si>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</si>
  <si>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</si>
  <si>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</si>
  <si>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</si>
  <si>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</si>
  <si>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</si>
  <si>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</si>
  <si>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</si>
  <si>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</si>
  <si>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</si>
  <si>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</si>
  <si>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</si>
  <si>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</si>
  <si>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</si>
  <si>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</si>
  <si>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</si>
  <si>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</si>
  <si>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</si>
  <si>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</si>
  <si>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</si>
  <si>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</si>
  <si>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</si>
  <si>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</si>
  <si>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</si>
  <si>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</si>
  <si>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</si>
  <si>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</si>
  <si>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</si>
  <si>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</si>
  <si>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</si>
  <si>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</si>
  <si>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</si>
  <si>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</si>
  <si>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</si>
  <si>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</si>
  <si>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</si>
  <si>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</si>
  <si>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</si>
  <si>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</si>
  <si>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</si>
  <si>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</si>
  <si>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</si>
  <si>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</si>
  <si>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</si>
  <si>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</si>
  <si>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</si>
  <si>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</si>
  <si>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</si>
  <si>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</si>
  <si>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</si>
  <si>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</si>
  <si>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</si>
  <si>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</si>
  <si>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</si>
  <si>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</si>
  <si>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</si>
  <si>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</si>
  <si>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</si>
  <si>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</si>
  <si>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</si>
  <si>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</si>
  <si>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</si>
  <si>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</si>
  <si>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</si>
  <si>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</si>
  <si>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</si>
  <si>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</si>
  <si>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</si>
  <si>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</si>
  <si>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</si>
  <si>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</si>
  <si>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</si>
  <si>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</si>
  <si>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</si>
  <si>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</si>
  <si>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</si>
  <si>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</si>
  <si>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</si>
  <si>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</si>
  <si>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</si>
  <si>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</si>
  <si>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</si>
  <si>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</si>
  <si>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</si>
  <si>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</si>
  <si>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</si>
  <si>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</si>
  <si>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</si>
  <si>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</si>
  <si>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</si>
  <si>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</si>
  <si>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</si>
  <si>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</si>
  <si>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</si>
  <si>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</si>
  <si>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</si>
  <si>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</si>
  <si>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</si>
  <si>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</si>
  <si>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</si>
  <si>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</si>
  <si>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</si>
  <si>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</si>
  <si>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</si>
  <si>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</si>
  <si>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</si>
  <si>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</si>
  <si>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</si>
  <si>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</si>
  <si>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</si>
  <si>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</si>
  <si>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</si>
  <si>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</si>
  <si>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</si>
  <si>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</si>
  <si>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</si>
  <si>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</si>
  <si>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</si>
  <si>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</si>
  <si>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</si>
  <si>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</si>
  <si>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</si>
  <si>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</si>
  <si>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</si>
  <si>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</si>
  <si>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</si>
  <si>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</si>
  <si>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</si>
  <si>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</si>
  <si>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</si>
  <si>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</si>
  <si>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</si>
  <si>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</si>
  <si>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</si>
  <si>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</si>
  <si>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</si>
  <si>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</si>
  <si>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</si>
  <si>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</si>
  <si>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</si>
  <si>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</si>
  <si>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</si>
  <si>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</si>
  <si>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</si>
  <si>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</si>
  <si>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</si>
  <si>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</si>
  <si>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</si>
  <si>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</si>
  <si>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</si>
  <si>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</si>
  <si>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</si>
  <si>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</si>
  <si>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</si>
  <si>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</si>
  <si>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</si>
  <si>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</si>
  <si>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</si>
  <si>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</si>
  <si>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</si>
  <si>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</si>
  <si>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</si>
  <si>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</si>
  <si>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</si>
  <si>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</si>
  <si>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</si>
  <si>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</si>
  <si>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</si>
  <si>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</si>
  <si>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</si>
  <si>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</si>
  <si>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</si>
  <si>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</si>
  <si>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</si>
  <si>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</si>
  <si>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</si>
  <si>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</si>
  <si>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</si>
  <si>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</si>
  <si>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</si>
  <si>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</si>
  <si>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</si>
  <si>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</si>
  <si>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</si>
  <si>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</si>
  <si>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</si>
  <si>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</si>
  <si>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</si>
  <si>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</si>
  <si>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</si>
  <si>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</si>
  <si>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</si>
  <si>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</si>
  <si>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</si>
  <si>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</si>
  <si>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</si>
  <si>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</si>
  <si>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</si>
  <si>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</si>
  <si>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</si>
  <si>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</si>
  <si>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</si>
  <si>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</si>
  <si>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</si>
  <si>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</si>
  <si>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</si>
  <si>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</si>
  <si>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</si>
  <si>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</si>
  <si>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</si>
  <si>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</si>
  <si>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</si>
  <si>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</si>
  <si>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</si>
  <si>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</si>
  <si>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</si>
  <si>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</si>
  <si>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</si>
  <si>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</si>
  <si>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</si>
  <si>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</si>
  <si>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</si>
  <si>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</si>
  <si>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</si>
  <si>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</si>
  <si>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</si>
  <si>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</si>
  <si>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</si>
  <si>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</si>
  <si>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</si>
  <si>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</si>
  <si>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</si>
  <si>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</si>
  <si>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</si>
  <si>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</si>
  <si>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</si>
  <si>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</si>
  <si>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</si>
  <si>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</si>
  <si>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</si>
  <si>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</si>
  <si>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</si>
  <si>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</si>
  <si>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</si>
  <si>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</si>
  <si>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</si>
  <si>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</si>
  <si>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</si>
  <si>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</si>
  <si>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</si>
  <si>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</si>
  <si>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</si>
  <si>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</si>
  <si>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</si>
  <si>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</si>
  <si>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</si>
  <si>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</si>
  <si>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</si>
  <si>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</si>
  <si>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</si>
  <si>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</si>
  <si>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</si>
  <si>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</si>
  <si>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</si>
  <si>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</si>
  <si>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</si>
  <si>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</si>
  <si>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</si>
  <si>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</si>
  <si>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</si>
  <si>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</si>
  <si>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</si>
  <si>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</si>
  <si>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</si>
  <si>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</si>
  <si>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</si>
  <si>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</si>
  <si>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</si>
  <si>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</si>
  <si>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</si>
  <si>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</si>
  <si>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</si>
  <si>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</si>
  <si>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</si>
  <si>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</si>
  <si>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</si>
  <si>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</si>
  <si>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</si>
  <si>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</si>
  <si>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</si>
  <si>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</si>
  <si>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</si>
  <si>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</si>
  <si>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</si>
  <si>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</si>
  <si>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</si>
  <si>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</si>
  <si>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</si>
  <si>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</si>
  <si>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</si>
  <si>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</si>
  <si>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</si>
  <si>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</si>
  <si>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</si>
  <si>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</si>
  <si>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</si>
  <si>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</si>
  <si>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</si>
  <si>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</si>
  <si>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</si>
  <si>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</si>
  <si>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</si>
  <si>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</si>
  <si>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</si>
  <si>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</si>
  <si>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</si>
  <si>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</si>
  <si>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</si>
  <si>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</si>
  <si>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</si>
  <si>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</si>
  <si>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</si>
  <si>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</si>
  <si>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</si>
  <si>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</si>
  <si>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</si>
  <si>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</si>
  <si>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</si>
  <si>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</si>
  <si>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</si>
  <si>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</si>
  <si>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</si>
  <si>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</si>
  <si>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</si>
  <si>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</si>
  <si>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</si>
  <si>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</si>
  <si>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</si>
  <si>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</si>
  <si>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</si>
  <si>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</si>
  <si>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</si>
  <si>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</si>
  <si>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</si>
  <si>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</si>
  <si>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</si>
  <si>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</si>
  <si>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</si>
  <si>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</si>
  <si>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</si>
  <si>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</si>
  <si>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</si>
  <si>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</si>
  <si>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</si>
  <si>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</si>
  <si>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</si>
  <si>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</si>
  <si>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</si>
  <si>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</si>
  <si>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</si>
  <si>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</si>
  <si>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</si>
  <si>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</si>
  <si>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</si>
  <si>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</si>
  <si>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</si>
  <si>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</si>
  <si>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</si>
  <si>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</si>
  <si>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</si>
  <si>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</si>
  <si>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</si>
  <si>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</si>
  <si>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</si>
  <si>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</si>
  <si>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</si>
  <si>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</si>
  <si>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</si>
  <si>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</si>
  <si>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</si>
  <si>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</si>
  <si>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</si>
  <si>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</si>
  <si>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</si>
  <si>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</si>
  <si>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</si>
  <si>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</si>
  <si>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</si>
  <si>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</si>
  <si>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</si>
  <si>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</si>
  <si>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</si>
  <si>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</si>
  <si>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</si>
  <si>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</si>
  <si>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</si>
  <si>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</si>
  <si>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</si>
  <si>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</si>
  <si>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</si>
  <si>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</si>
  <si>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</si>
  <si>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</si>
  <si>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</si>
  <si>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</si>
  <si>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</si>
  <si>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</si>
  <si>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</si>
  <si>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</si>
  <si>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</si>
  <si>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</si>
  <si>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</si>
  <si>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</si>
  <si>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</si>
  <si>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</si>
  <si>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</si>
  <si>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</si>
  <si>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</si>
  <si>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</si>
  <si>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</si>
  <si>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</si>
  <si>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</si>
  <si>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</si>
  <si>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</si>
  <si>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</si>
  <si>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</si>
  <si>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</si>
  <si>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</si>
  <si>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</si>
  <si>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</si>
  <si>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</si>
  <si>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</si>
  <si>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</si>
  <si>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</si>
  <si>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</si>
  <si>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</si>
  <si>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</si>
  <si>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</si>
  <si>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</si>
  <si>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</si>
  <si>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</si>
  <si>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</si>
  <si>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</si>
  <si>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</si>
  <si>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</si>
  <si>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</si>
  <si>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</si>
  <si>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</si>
  <si>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</si>
  <si>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</si>
  <si>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</si>
  <si>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</si>
  <si>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</si>
  <si>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</si>
  <si>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</si>
  <si>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</si>
  <si>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</si>
  <si>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</si>
  <si>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</si>
  <si>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</si>
  <si>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</si>
  <si>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</si>
  <si>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</si>
  <si>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</si>
  <si>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</si>
  <si>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</si>
  <si>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</si>
  <si>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</si>
  <si>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</si>
  <si>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</si>
  <si>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</si>
  <si>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</si>
  <si>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</si>
  <si>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</si>
  <si>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</si>
  <si>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</si>
  <si>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</si>
  <si>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</si>
  <si>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</si>
  <si>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</si>
  <si>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</si>
  <si>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</si>
  <si>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</si>
  <si>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</si>
  <si>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</si>
  <si>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</si>
  <si>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</si>
  <si>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</si>
  <si>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</si>
  <si>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</si>
  <si>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</si>
  <si>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</si>
  <si>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</si>
  <si>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</si>
  <si>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</si>
  <si>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</si>
  <si>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</si>
  <si>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</si>
  <si>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</si>
  <si>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</si>
  <si>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</si>
  <si>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</si>
  <si>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</si>
  <si>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</si>
  <si>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</si>
  <si>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</si>
  <si>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</si>
  <si>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</si>
  <si>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</si>
  <si>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</si>
  <si>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</si>
  <si>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</si>
  <si>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</si>
  <si>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</si>
  <si>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</si>
  <si>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</si>
  <si>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</si>
  <si>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</si>
  <si>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</si>
  <si>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</si>
  <si>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</si>
  <si>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</si>
  <si>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</si>
  <si>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</si>
  <si>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</si>
  <si>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</si>
  <si>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</si>
  <si>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</si>
  <si>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</si>
  <si>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</si>
  <si>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</si>
  <si>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</si>
  <si>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</si>
  <si>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</si>
  <si>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</si>
  <si>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</si>
  <si>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</si>
  <si>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</si>
  <si>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</si>
  <si>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</si>
  <si>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</si>
  <si>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</si>
  <si>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</si>
  <si>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</si>
  <si>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</si>
  <si>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</si>
  <si>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</si>
  <si>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</si>
  <si>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</si>
  <si>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</si>
  <si>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</si>
  <si>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</si>
  <si>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</si>
  <si>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</si>
  <si>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</si>
  <si>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</si>
  <si>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</si>
  <si>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</si>
  <si>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</si>
  <si>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</si>
  <si>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</si>
  <si>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</si>
  <si>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</si>
  <si>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</si>
  <si>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</si>
  <si>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</si>
  <si>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</si>
  <si>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</si>
  <si>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</si>
  <si>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</si>
  <si>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</si>
  <si>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</si>
  <si>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</si>
  <si>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</si>
  <si>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</si>
  <si>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</si>
  <si>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</si>
  <si>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</si>
  <si>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</si>
  <si>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</si>
  <si>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</si>
  <si>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</si>
  <si>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</si>
  <si>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</si>
  <si>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</si>
  <si>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</si>
  <si>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</si>
  <si>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</si>
  <si>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</si>
  <si>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</si>
  <si>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</si>
  <si>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</si>
  <si>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</si>
  <si>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</si>
  <si>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</si>
  <si>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</si>
  <si>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</si>
  <si>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</si>
  <si>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</si>
  <si>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</si>
  <si>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</si>
  <si>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</si>
  <si>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</si>
  <si>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</si>
  <si>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</si>
  <si>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</si>
  <si>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</si>
  <si>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</si>
  <si>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</si>
  <si>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</si>
  <si>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</si>
  <si>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</si>
  <si>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</si>
  <si>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</si>
  <si>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</si>
  <si>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</si>
  <si>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</si>
  <si>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</si>
  <si>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</si>
  <si>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</si>
  <si>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</si>
  <si>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</si>
  <si>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</si>
  <si>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</si>
  <si>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</si>
  <si>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</si>
  <si>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</si>
  <si>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</si>
  <si>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</si>
  <si>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</si>
  <si>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</si>
  <si>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</si>
  <si>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</si>
  <si>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</si>
  <si>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</si>
  <si>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</si>
  <si>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</si>
  <si>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</si>
  <si>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</si>
  <si>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</si>
  <si>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</si>
  <si>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</si>
  <si>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</si>
  <si>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</si>
  <si>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</si>
  <si>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</si>
  <si>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</si>
  <si>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</si>
  <si>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</si>
  <si>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</si>
  <si>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</si>
  <si>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</si>
  <si>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</si>
  <si>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</si>
  <si>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</si>
  <si>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</si>
  <si>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</si>
  <si>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</si>
  <si>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</si>
  <si>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</si>
  <si>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</si>
  <si>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</si>
  <si>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</si>
  <si>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</si>
  <si>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</si>
  <si>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</si>
  <si>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</si>
  <si>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</si>
  <si>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</si>
  <si>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</si>
  <si>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</si>
  <si>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</si>
  <si>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</si>
  <si>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</si>
  <si>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</si>
  <si>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</si>
  <si>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</si>
  <si>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</si>
  <si>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</si>
  <si>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</si>
  <si>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</si>
  <si>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</si>
  <si>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</si>
  <si>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</si>
  <si>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</si>
  <si>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</si>
  <si>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</si>
  <si>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</si>
  <si>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</si>
  <si>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</si>
  <si>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</si>
  <si>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</si>
  <si>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</si>
  <si>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</si>
  <si>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</si>
  <si>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</si>
  <si>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</si>
  <si>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</si>
  <si>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</si>
  <si>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</si>
  <si>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</si>
  <si>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</si>
  <si>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</si>
  <si>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</si>
  <si>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</si>
  <si>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</si>
  <si>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</si>
  <si>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</si>
  <si>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</si>
  <si>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</si>
  <si>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</si>
  <si>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</si>
  <si>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</si>
  <si>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</si>
  <si>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</si>
  <si>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</si>
  <si>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</si>
  <si>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</si>
  <si>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</si>
  <si>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</si>
  <si>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</si>
  <si>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</si>
  <si>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</si>
  <si>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</si>
  <si>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</si>
  <si>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</si>
  <si>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</si>
  <si>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</si>
  <si>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</si>
  <si>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</si>
  <si>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</si>
  <si>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</si>
  <si>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</si>
  <si>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</si>
  <si>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</si>
  <si>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</si>
  <si>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</si>
  <si>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</si>
  <si>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</si>
  <si>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</si>
  <si>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</si>
  <si>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</si>
  <si>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</si>
  <si>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</si>
  <si>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</si>
  <si>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</si>
  <si>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</si>
  <si>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</si>
  <si>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</si>
  <si>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</si>
  <si>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</si>
  <si>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</si>
  <si>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</si>
  <si>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</si>
  <si>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</si>
  <si>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</si>
  <si>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</si>
  <si>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</si>
  <si>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</si>
  <si>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</si>
  <si>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</si>
  <si>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</si>
  <si>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</si>
  <si>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</si>
  <si>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</si>
  <si>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</si>
  <si>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</si>
  <si>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</si>
  <si>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</si>
  <si>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</si>
  <si>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</si>
  <si>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</si>
  <si>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</si>
  <si>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</si>
  <si>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</si>
  <si>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</si>
  <si>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</si>
  <si>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</si>
  <si>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</si>
  <si>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</si>
  <si>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</si>
  <si>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</si>
  <si>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</si>
  <si>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</si>
  <si>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</si>
  <si>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</si>
  <si>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</si>
  <si>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</si>
  <si>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</si>
  <si>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</si>
  <si>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</si>
  <si>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</si>
  <si>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</si>
  <si>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</si>
  <si>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</si>
  <si>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</si>
  <si>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</si>
  <si>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</si>
  <si>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</si>
  <si>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</si>
  <si>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</si>
  <si>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</si>
  <si>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</si>
  <si>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</si>
  <si>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</si>
  <si>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</si>
  <si>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</si>
  <si>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</si>
  <si>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</si>
  <si>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</si>
  <si>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</si>
  <si>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</si>
  <si>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</si>
  <si>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</si>
  <si>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</si>
  <si>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</si>
  <si>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</si>
  <si>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</si>
  <si>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</si>
  <si>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</si>
  <si>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</si>
  <si>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</si>
  <si>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</si>
  <si>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</si>
  <si>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</si>
  <si>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</si>
  <si>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</si>
  <si>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</si>
  <si>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</si>
  <si>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</si>
  <si>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</si>
  <si>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</si>
  <si>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</si>
  <si>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</si>
  <si>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</si>
  <si>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</si>
  <si>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</si>
  <si>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</si>
  <si>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</si>
  <si>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</si>
  <si>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</si>
  <si>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</si>
  <si>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</si>
  <si>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</si>
  <si>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</si>
  <si>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</si>
  <si>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</si>
  <si>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</si>
  <si>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</si>
  <si>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</si>
  <si>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</si>
  <si>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</si>
  <si>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</si>
  <si>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</si>
  <si>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</si>
  <si>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</si>
  <si>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</si>
  <si>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</si>
  <si>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</si>
  <si>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</si>
  <si>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</si>
  <si>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</si>
  <si>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</si>
  <si>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</si>
  <si>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</si>
  <si>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</si>
  <si>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</si>
  <si>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</si>
  <si>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</si>
  <si>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</si>
  <si>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</si>
  <si>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</si>
  <si>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</si>
  <si>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</si>
  <si>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</si>
  <si>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</si>
  <si>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</si>
  <si>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</si>
  <si>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</si>
  <si>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</si>
  <si>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</si>
  <si>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</si>
  <si>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</si>
  <si>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</si>
  <si>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</si>
  <si>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</si>
  <si>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</si>
  <si>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</si>
  <si>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</si>
  <si>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</si>
  <si>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</si>
  <si>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</si>
  <si>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</si>
  <si>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</si>
  <si>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</si>
  <si>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</si>
  <si>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</si>
  <si>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</si>
  <si>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</si>
  <si>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</si>
  <si>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</si>
  <si>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</si>
  <si>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</si>
  <si>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</si>
  <si>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</si>
  <si>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</si>
  <si>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</si>
  <si>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</si>
  <si>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</si>
  <si>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</si>
  <si>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</si>
  <si>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</si>
  <si>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</si>
  <si>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</si>
  <si>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</si>
  <si>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</si>
  <si>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</si>
  <si>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</si>
  <si>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</si>
  <si>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</si>
  <si>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</si>
  <si>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</si>
  <si>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</si>
  <si>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</si>
  <si>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</si>
  <si>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</si>
  <si>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</si>
  <si>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</si>
  <si>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</si>
  <si>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</si>
  <si>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</si>
  <si>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</si>
  <si>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</si>
  <si>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</si>
  <si>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</si>
  <si>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</si>
  <si>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</si>
  <si>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</si>
  <si>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</si>
  <si>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</si>
  <si>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</si>
  <si>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</si>
  <si>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</si>
  <si>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</si>
  <si>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</si>
  <si>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</si>
  <si>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</si>
  <si>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</si>
  <si>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</si>
  <si>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</si>
  <si>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</si>
  <si>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</si>
  <si>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</si>
  <si>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</si>
  <si>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</si>
  <si>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</si>
  <si>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</si>
  <si>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</si>
  <si>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</si>
  <si>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</si>
  <si>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</si>
  <si>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</si>
  <si>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</si>
  <si>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</si>
  <si>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</si>
  <si>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</si>
  <si>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</si>
  <si>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</si>
  <si>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</si>
  <si>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</si>
  <si>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</si>
  <si>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</si>
  <si>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</si>
  <si>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</si>
  <si>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</si>
  <si>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</si>
  <si>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</si>
  <si>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</si>
  <si>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</si>
  <si>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</si>
  <si>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</si>
  <si>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</si>
  <si>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</si>
  <si>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</si>
  <si>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</si>
  <si>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</si>
  <si>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</si>
  <si>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</si>
  <si>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</si>
  <si>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</si>
  <si>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</si>
  <si>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</si>
  <si>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</si>
  <si>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</si>
  <si>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</si>
  <si>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</si>
  <si>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</si>
  <si>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</si>
  <si>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</si>
  <si>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</si>
  <si>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</si>
  <si>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</si>
  <si>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</si>
  <si>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</si>
  <si>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</si>
  <si>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</si>
  <si>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</si>
  <si>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</si>
  <si>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</si>
  <si>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</si>
  <si>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</si>
  <si>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</si>
  <si>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</si>
  <si>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</si>
  <si>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</si>
  <si>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</si>
  <si>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</si>
  <si>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</si>
  <si>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</si>
  <si>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</si>
  <si>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</si>
  <si>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</si>
  <si>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</si>
  <si>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</si>
  <si>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</si>
  <si>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</si>
  <si>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</si>
  <si>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</si>
  <si>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</si>
  <si>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</si>
  <si>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</si>
  <si>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</si>
  <si>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</si>
  <si>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</si>
  <si>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</si>
  <si>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</si>
  <si>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</si>
  <si>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</si>
  <si>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</si>
  <si>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</si>
  <si>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</si>
  <si>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</si>
  <si>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</si>
  <si>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</si>
  <si>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</si>
  <si>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</si>
  <si>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</si>
  <si>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</si>
  <si>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</si>
  <si>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</si>
  <si>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</si>
  <si>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</si>
  <si>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</si>
  <si>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</si>
  <si>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</si>
  <si>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</si>
  <si>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</si>
  <si>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</si>
  <si>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</si>
  <si>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</si>
  <si>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</si>
  <si>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</si>
  <si>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</si>
  <si>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</si>
  <si>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</si>
  <si>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</si>
  <si>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</si>
  <si>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</si>
  <si>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</si>
  <si>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</si>
  <si>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</si>
  <si>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</si>
  <si>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</si>
  <si>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</si>
  <si>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</si>
  <si>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</si>
  <si>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</si>
  <si>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</si>
  <si>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</si>
  <si>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</si>
  <si>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</si>
  <si>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</si>
  <si>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</si>
  <si>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</si>
  <si>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</si>
  <si>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</si>
  <si>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</si>
  <si>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</si>
  <si>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</si>
  <si>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</si>
  <si>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</si>
  <si>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</si>
  <si>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</si>
  <si>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</si>
  <si>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</si>
  <si>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</si>
  <si>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</si>
  <si>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</si>
  <si>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</si>
  <si>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</si>
  <si>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</si>
  <si>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</si>
  <si>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</si>
  <si>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</si>
  <si>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</si>
  <si>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</si>
  <si>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</si>
  <si>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</si>
  <si>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</si>
  <si>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</si>
  <si>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</si>
  <si>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</si>
  <si>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</si>
  <si>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</si>
  <si>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</si>
  <si>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</si>
  <si>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</si>
  <si>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</si>
  <si>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</si>
  <si>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</si>
  <si>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</si>
  <si>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</si>
  <si>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</si>
  <si>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</si>
  <si>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</si>
  <si>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</si>
  <si>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</si>
  <si>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</si>
  <si>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</si>
  <si>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</si>
  <si>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</si>
  <si>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</si>
  <si>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</si>
  <si>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</si>
  <si>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</si>
  <si>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</si>
  <si>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</si>
  <si>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</si>
  <si>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</si>
  <si>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</si>
  <si>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</si>
  <si>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</si>
  <si>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</si>
  <si>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</si>
  <si>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</si>
  <si>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</si>
  <si>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</si>
  <si>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</si>
  <si>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</si>
  <si>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</si>
  <si>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</si>
  <si>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</si>
  <si>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</si>
  <si>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</si>
  <si>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</si>
  <si>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</si>
  <si>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</si>
  <si>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</si>
  <si>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</si>
  <si>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</si>
  <si>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</si>
  <si>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</si>
  <si>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</si>
  <si>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</si>
  <si>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</si>
  <si>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</si>
  <si>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</si>
  <si>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</si>
  <si>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</si>
  <si>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</si>
  <si>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</si>
  <si>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</si>
  <si>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</si>
  <si>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</si>
  <si>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</si>
  <si>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</si>
  <si>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</si>
  <si>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</si>
  <si>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</si>
  <si>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</si>
  <si>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</si>
  <si>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</si>
  <si>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</si>
  <si>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</si>
  <si>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</si>
  <si>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</si>
  <si>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</si>
  <si>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</si>
  <si>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</si>
  <si>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</si>
  <si>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</si>
  <si>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</si>
  <si>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</si>
  <si>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</si>
  <si>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</si>
  <si>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</si>
  <si>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</si>
  <si>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</si>
  <si>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</si>
  <si>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</si>
  <si>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</si>
  <si>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</si>
  <si>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</si>
  <si>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</si>
  <si>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</si>
  <si>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</si>
  <si>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</si>
  <si>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</si>
  <si>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</si>
  <si>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</si>
  <si>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</si>
  <si>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</si>
  <si>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</si>
  <si>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</si>
  <si>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</si>
  <si>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</si>
  <si>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</si>
  <si>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</si>
  <si>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</si>
  <si>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</si>
  <si>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</si>
  <si>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</si>
  <si>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</si>
  <si>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</si>
  <si>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</si>
  <si>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</si>
  <si>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</si>
  <si>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</si>
  <si>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</si>
  <si>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</si>
  <si>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</si>
  <si>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</si>
  <si>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</si>
  <si>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</si>
  <si>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</si>
  <si>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</si>
  <si>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</si>
  <si>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</si>
  <si>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</si>
  <si>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</si>
  <si>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</si>
  <si>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</si>
  <si>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</si>
  <si>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</si>
  <si>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</si>
  <si>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</si>
  <si>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</si>
  <si>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</si>
  <si>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</si>
  <si>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</si>
  <si>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</si>
  <si>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</si>
  <si>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</si>
  <si>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</si>
  <si>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</si>
  <si>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</si>
  <si>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</si>
  <si>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</si>
  <si>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</si>
  <si>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</si>
  <si>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</si>
  <si>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</si>
  <si>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</si>
  <si>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</si>
  <si>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</si>
  <si>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</si>
  <si>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</si>
  <si>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</si>
  <si>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</si>
  <si>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</si>
  <si>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</si>
  <si>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</si>
  <si>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</si>
  <si>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</si>
  <si>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</si>
  <si>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</si>
  <si>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</si>
  <si>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</si>
  <si>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</si>
  <si>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</si>
  <si>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</si>
  <si>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</si>
  <si>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</si>
  <si>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</si>
  <si>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</si>
  <si>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</si>
  <si>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</si>
  <si>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</si>
  <si>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</si>
  <si>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</si>
  <si>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</si>
  <si>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</si>
  <si>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</si>
  <si>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</si>
  <si>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</si>
  <si>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</si>
  <si>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</si>
  <si>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</si>
  <si>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</si>
  <si>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</si>
  <si>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</si>
  <si>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</si>
  <si>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</si>
  <si>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</si>
  <si>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</si>
  <si>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</si>
  <si>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</si>
  <si>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</si>
  <si>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</si>
  <si>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</si>
  <si>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</si>
  <si>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</si>
  <si>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</si>
  <si>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</si>
  <si>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</si>
  <si>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</si>
  <si>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</si>
  <si>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</si>
  <si>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</si>
  <si>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</si>
  <si>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</si>
  <si>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</si>
  <si>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</si>
  <si>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</si>
  <si>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</si>
  <si>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</si>
  <si>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</si>
  <si>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</si>
  <si>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</si>
  <si>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</si>
  <si>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</si>
  <si>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</si>
  <si>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</si>
  <si>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</si>
  <si>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</si>
  <si>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</si>
  <si>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</si>
  <si>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</si>
  <si>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</si>
  <si>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</si>
  <si>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</si>
  <si>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</si>
  <si>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</si>
  <si>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</si>
  <si>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</si>
  <si>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</si>
  <si>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</si>
  <si>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</si>
  <si>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</si>
  <si>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</si>
  <si>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</si>
  <si>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</si>
  <si>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</si>
  <si>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</si>
  <si>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</si>
  <si>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</si>
  <si>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</si>
  <si>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</si>
  <si>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</si>
  <si>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</si>
  <si>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</si>
  <si>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</si>
  <si>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</si>
  <si>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</si>
  <si>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</si>
  <si>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</si>
  <si>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</si>
  <si>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</si>
  <si>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</si>
  <si>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</si>
  <si>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</si>
  <si>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</si>
  <si>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</si>
  <si>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</si>
  <si>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</si>
  <si>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</si>
  <si>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</si>
  <si>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</si>
  <si>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</si>
  <si>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</si>
  <si>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</si>
  <si>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</si>
  <si>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</si>
  <si>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</si>
  <si>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</si>
  <si>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</si>
  <si>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</si>
  <si>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</si>
  <si>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</si>
  <si>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</si>
  <si>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</si>
  <si>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</si>
  <si>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</si>
  <si>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</si>
  <si>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</si>
  <si>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</si>
  <si>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</si>
  <si>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</si>
  <si>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</si>
  <si>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</si>
  <si>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</si>
  <si>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</si>
  <si>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</si>
  <si>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</si>
  <si>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</si>
  <si>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</si>
  <si>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</si>
  <si>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</si>
  <si>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</si>
  <si>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</si>
  <si>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</si>
  <si>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</si>
  <si>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</si>
  <si>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</si>
  <si>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</si>
  <si>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</si>
  <si>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</si>
  <si>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</si>
  <si>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</si>
  <si>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</si>
  <si>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</si>
  <si>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</si>
  <si>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</si>
  <si>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</si>
  <si>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</si>
  <si>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</si>
  <si>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</si>
  <si>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</si>
  <si>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</si>
  <si>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</si>
  <si>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</si>
  <si>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</si>
  <si>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</si>
  <si>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</si>
  <si>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</si>
  <si>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</si>
  <si>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</si>
  <si>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</si>
  <si>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</si>
  <si>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</si>
  <si>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</si>
  <si>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</si>
  <si>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</si>
  <si>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</si>
  <si>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</si>
  <si>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</si>
  <si>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</si>
  <si>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</si>
  <si>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</si>
  <si>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</si>
  <si>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</si>
  <si>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</si>
  <si>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</si>
  <si>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</si>
  <si>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</si>
  <si>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</si>
  <si>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</si>
  <si>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</si>
  <si>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</si>
  <si>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</si>
  <si>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</si>
  <si>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</si>
  <si>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</si>
  <si>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</si>
  <si>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</si>
  <si>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</si>
  <si>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</si>
  <si>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</si>
  <si>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</si>
  <si>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</si>
  <si>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</si>
  <si>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</si>
  <si>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</si>
  <si>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</si>
  <si>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</si>
  <si>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</si>
  <si>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</si>
  <si>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</si>
  <si>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</si>
  <si>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</si>
  <si>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</si>
  <si>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</si>
  <si>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</si>
  <si>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</si>
  <si>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</si>
  <si>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</si>
  <si>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</si>
  <si>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</si>
  <si>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</si>
  <si>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</si>
  <si>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</si>
  <si>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</si>
  <si>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</si>
  <si>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</si>
  <si>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</si>
  <si>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</si>
  <si>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</si>
  <si>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</si>
  <si>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</si>
  <si>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</si>
  <si>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</si>
  <si>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</si>
  <si>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</si>
  <si>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</si>
  <si>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</si>
  <si>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</si>
  <si>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</si>
  <si>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</si>
  <si>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</si>
  <si>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</si>
  <si>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</si>
  <si>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</si>
  <si>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</si>
  <si>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</si>
  <si>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</si>
  <si>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</si>
  <si>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</si>
  <si>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</si>
  <si>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</si>
  <si>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</si>
  <si>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</si>
  <si>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</si>
  <si>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</si>
  <si>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</si>
  <si>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</si>
  <si>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</si>
  <si>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</si>
  <si>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</si>
  <si>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</si>
  <si>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</si>
  <si>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</si>
  <si>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</si>
  <si>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</si>
  <si>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</si>
  <si>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</si>
  <si>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</si>
  <si>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</si>
  <si>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</si>
  <si>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</si>
  <si>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</si>
  <si>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</si>
  <si>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</si>
  <si>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</si>
  <si>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</si>
  <si>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</si>
  <si>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</si>
  <si>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</si>
  <si>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</si>
  <si>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</si>
  <si>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</si>
  <si>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</si>
  <si>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</si>
  <si>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</si>
  <si>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</si>
  <si>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</si>
  <si>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</si>
  <si>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</si>
  <si>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</si>
  <si>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</si>
  <si>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</si>
  <si>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</si>
  <si>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</si>
  <si>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</si>
  <si>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</si>
  <si>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</si>
  <si>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</si>
  <si>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</si>
  <si>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</si>
  <si>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</si>
  <si>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</si>
  <si>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</si>
  <si>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</si>
  <si>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</si>
  <si>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</si>
  <si>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</si>
  <si>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</si>
  <si>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</si>
  <si>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</si>
  <si>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</si>
  <si>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</si>
  <si>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</si>
  <si>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</si>
  <si>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</si>
  <si>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</si>
  <si>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</si>
  <si>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</si>
  <si>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</si>
  <si>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</si>
  <si>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</si>
  <si>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</si>
  <si>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</si>
  <si>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</si>
  <si>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</si>
  <si>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</si>
  <si>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</si>
  <si>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</si>
  <si>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</si>
  <si>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</si>
  <si>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</si>
  <si>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</si>
  <si>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</si>
  <si>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</si>
  <si>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</si>
  <si>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</si>
  <si>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</si>
  <si>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</si>
  <si>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</si>
  <si>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</si>
  <si>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</si>
  <si>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</si>
  <si>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</si>
  <si>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</si>
  <si>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</si>
  <si>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</si>
  <si>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</si>
  <si>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</si>
  <si>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</si>
  <si>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</si>
  <si>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</si>
  <si>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</si>
  <si>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</si>
  <si>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</si>
  <si>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</si>
  <si>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</si>
  <si>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</si>
  <si>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</si>
  <si>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</si>
  <si>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</si>
  <si>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</si>
  <si>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</si>
  <si>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</si>
  <si>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</si>
  <si>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</si>
  <si>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</si>
  <si>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</si>
  <si>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</si>
  <si>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</si>
  <si>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</si>
  <si>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</si>
  <si>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</si>
  <si>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</si>
  <si>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</si>
  <si>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</si>
  <si>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</si>
  <si>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</si>
  <si>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</si>
  <si>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</si>
  <si>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</si>
  <si>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</si>
  <si>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</si>
  <si>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</si>
  <si>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</si>
  <si>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</si>
  <si>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</si>
  <si>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</si>
  <si>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</si>
  <si>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</si>
  <si>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</si>
  <si>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</si>
  <si>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</si>
  <si>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</si>
  <si>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</si>
  <si>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</si>
  <si>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</si>
  <si>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</si>
  <si>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</si>
  <si>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</si>
  <si>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</si>
  <si>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</si>
  <si>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</si>
  <si>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</si>
  <si>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</si>
  <si>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</si>
  <si>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</si>
  <si>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</si>
  <si>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</si>
  <si>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</si>
  <si>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</si>
  <si>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</si>
  <si>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</si>
  <si>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</si>
  <si>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</si>
  <si>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</si>
  <si>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</si>
  <si>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</si>
  <si>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</si>
  <si>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</si>
  <si>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</si>
  <si>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</si>
  <si>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</si>
  <si>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</si>
  <si>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</si>
  <si>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</si>
  <si>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</si>
  <si>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</si>
  <si>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</si>
  <si>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</si>
  <si>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</si>
  <si>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</si>
  <si>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</si>
  <si>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</si>
  <si>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</si>
  <si>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</si>
  <si>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</si>
  <si>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</si>
  <si>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</si>
  <si>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</si>
  <si>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</si>
  <si>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</si>
  <si>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</si>
  <si>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</si>
  <si>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</si>
  <si>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</si>
  <si>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</si>
  <si>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</si>
  <si>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</si>
  <si>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</si>
  <si>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</si>
  <si>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</si>
  <si>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</si>
  <si>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</si>
  <si>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</si>
  <si>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</si>
  <si>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</si>
  <si>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</si>
  <si>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</si>
  <si>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</si>
  <si>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</si>
  <si>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</si>
  <si>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</si>
  <si>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</si>
  <si>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</si>
  <si>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</si>
  <si>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</si>
  <si>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</si>
  <si>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</si>
  <si>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</si>
  <si>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</si>
  <si>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</si>
  <si>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</si>
  <si>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</si>
  <si>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</si>
  <si>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</si>
  <si>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</si>
  <si>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</si>
  <si>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</si>
  <si>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</si>
  <si>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</si>
  <si>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</si>
  <si>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</si>
  <si>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</si>
  <si>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</si>
  <si>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</si>
  <si>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</si>
  <si>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</si>
  <si>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</si>
  <si>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</si>
  <si>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</si>
  <si>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</si>
  <si>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</si>
  <si>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</si>
  <si>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</si>
  <si>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</si>
  <si>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</si>
  <si>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</si>
  <si>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</si>
  <si>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</si>
  <si>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</si>
  <si>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</si>
  <si>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</si>
  <si>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</si>
  <si>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</si>
  <si>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</si>
  <si>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</si>
  <si>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</si>
  <si>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</si>
  <si>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</si>
  <si>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</si>
  <si>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</si>
  <si>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</si>
  <si>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</si>
  <si>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</si>
  <si>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</si>
  <si>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</si>
  <si>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</si>
  <si>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</si>
  <si>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</si>
  <si>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</si>
  <si>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</si>
  <si>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</si>
  <si>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</si>
  <si>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</si>
  <si>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</si>
  <si>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</si>
  <si>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</si>
  <si>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</si>
  <si>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</si>
  <si>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</si>
  <si>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</si>
  <si>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</si>
  <si>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</si>
  <si>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</si>
  <si>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</si>
  <si>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</si>
  <si>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</si>
  <si>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</si>
  <si>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</si>
  <si>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</si>
  <si>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</si>
  <si>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</si>
  <si>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</si>
  <si>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</si>
  <si>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</si>
  <si>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</si>
  <si>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</si>
  <si>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</si>
  <si>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</si>
  <si>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</si>
  <si>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</si>
  <si>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</si>
  <si>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</si>
  <si>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</si>
  <si>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</si>
  <si>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</si>
  <si>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</si>
  <si>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</si>
  <si>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</si>
  <si>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</si>
  <si>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</si>
  <si>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</si>
  <si>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</si>
  <si>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</si>
  <si>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</si>
  <si>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</si>
  <si>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</si>
  <si>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</si>
  <si>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</si>
  <si>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</si>
  <si>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</si>
  <si>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</si>
  <si>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</si>
  <si>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</si>
  <si>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</si>
  <si>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</si>
  <si>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</si>
  <si>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</si>
  <si>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</si>
  <si>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</si>
  <si>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</si>
  <si>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</si>
  <si>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</si>
  <si>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</si>
  <si>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</si>
  <si>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</si>
  <si>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</si>
  <si>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</si>
  <si>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</si>
  <si>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</si>
  <si>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</si>
  <si>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</si>
  <si>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</si>
  <si>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</si>
  <si>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</si>
  <si>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</si>
  <si>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</si>
  <si>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</si>
  <si>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</si>
  <si>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</si>
  <si>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</si>
  <si>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</si>
  <si>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</si>
  <si>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</si>
  <si>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</si>
  <si>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</si>
  <si>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</si>
  <si>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</si>
  <si>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</si>
  <si>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</si>
  <si>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</si>
  <si>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</si>
  <si>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</si>
  <si>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</si>
  <si>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</si>
  <si>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</si>
  <si>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</si>
  <si>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</si>
  <si>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</si>
  <si>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</si>
  <si>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</si>
  <si>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</si>
  <si>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</si>
  <si>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</si>
  <si>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</si>
  <si>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</si>
  <si>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</si>
  <si>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</si>
  <si>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</si>
  <si>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</si>
  <si>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</si>
  <si>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</si>
  <si>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</si>
  <si>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</si>
  <si>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</si>
  <si>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</si>
  <si>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</si>
  <si>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</si>
  <si>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</si>
  <si>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</si>
  <si>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</si>
  <si>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</si>
  <si>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</si>
  <si>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</si>
  <si>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</si>
  <si>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</si>
  <si>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</si>
  <si>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</si>
  <si>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</si>
  <si>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</si>
  <si>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</si>
  <si>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</si>
  <si>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</si>
  <si>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</si>
  <si>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</si>
  <si>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</si>
  <si>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</si>
  <si>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</si>
  <si>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</si>
  <si>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</si>
  <si>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</si>
  <si>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</si>
  <si>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</si>
  <si>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</si>
  <si>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</si>
  <si>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</si>
  <si>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</si>
  <si>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</si>
  <si>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</si>
  <si>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</si>
  <si>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</si>
  <si>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</si>
  <si>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</si>
  <si>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</si>
  <si>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</si>
  <si>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</si>
  <si>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</si>
  <si>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</si>
  <si>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</si>
  <si>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</si>
  <si>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</si>
  <si>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</si>
  <si>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</si>
  <si>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</si>
  <si>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</si>
  <si>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</si>
  <si>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</si>
  <si>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</si>
  <si>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</si>
  <si>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</si>
  <si>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</si>
  <si>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</si>
  <si>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</si>
  <si>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</si>
  <si>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</si>
  <si>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</si>
  <si>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</si>
  <si>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</si>
  <si>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</si>
  <si>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</si>
  <si>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</si>
  <si>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</si>
  <si>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</si>
  <si>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</si>
  <si>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</si>
  <si>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</si>
  <si>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</si>
  <si>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</si>
  <si>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</si>
  <si>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</si>
  <si>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</si>
  <si>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</si>
  <si>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</si>
  <si>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</si>
  <si>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</si>
  <si>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</si>
  <si>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</si>
  <si>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</si>
  <si>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</si>
  <si>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</si>
  <si>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</si>
  <si>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</si>
  <si>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</si>
  <si>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</si>
  <si>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</si>
  <si>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</si>
  <si>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</si>
  <si>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</si>
  <si>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</si>
  <si>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</si>
  <si>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</si>
  <si>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</si>
  <si>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</si>
  <si>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</si>
  <si>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</si>
  <si>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</si>
  <si>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</si>
  <si>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</si>
  <si>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</si>
  <si>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</si>
  <si>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</si>
  <si>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</si>
  <si>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</si>
  <si>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</si>
  <si>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</si>
  <si>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</si>
  <si>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</si>
  <si>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</si>
  <si>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</si>
  <si>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</si>
  <si>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</si>
  <si>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</si>
  <si>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</si>
  <si>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</si>
  <si>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</si>
  <si>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</si>
  <si>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</si>
  <si>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</si>
  <si>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</si>
  <si>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</si>
  <si>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</si>
  <si>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</si>
  <si>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</si>
  <si>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</si>
  <si>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</si>
  <si>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</si>
  <si>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</si>
  <si>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</si>
  <si>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</si>
  <si>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</si>
  <si>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</si>
  <si>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</si>
  <si>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</si>
  <si>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</si>
  <si>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</si>
  <si>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</si>
  <si>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</si>
  <si>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</si>
  <si>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</si>
  <si>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</si>
  <si>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</si>
  <si>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</si>
  <si>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</si>
  <si>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</si>
  <si>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</si>
  <si>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</si>
  <si>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</si>
  <si>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</si>
  <si>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</si>
  <si>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</si>
  <si>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</si>
  <si>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</si>
  <si>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</si>
  <si>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</si>
  <si>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</si>
  <si>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</si>
  <si>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</si>
  <si>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</si>
  <si>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</si>
  <si>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</si>
  <si>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</si>
  <si>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</si>
  <si>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</si>
  <si>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</si>
  <si>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</si>
  <si>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</si>
  <si>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</si>
  <si>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</si>
  <si>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</si>
  <si>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</si>
  <si>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</si>
  <si>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</si>
  <si>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</si>
  <si>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</si>
  <si>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</si>
  <si>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</si>
  <si>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</si>
  <si>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</si>
  <si>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</si>
  <si>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</si>
  <si>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</si>
  <si>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</si>
  <si>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</si>
  <si>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</si>
  <si>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</si>
  <si>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</si>
  <si>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</si>
  <si>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</si>
  <si>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</si>
  <si>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</si>
  <si>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</si>
  <si>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</si>
  <si>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</si>
  <si>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</si>
  <si>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</si>
  <si>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</si>
  <si>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</si>
  <si>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</si>
  <si>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</si>
  <si>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</si>
  <si>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</si>
  <si>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</si>
  <si>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</si>
  <si>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</si>
  <si>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</si>
  <si>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</si>
  <si>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</si>
  <si>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</si>
  <si>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</si>
  <si>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</si>
  <si>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</si>
  <si>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</si>
  <si>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</si>
  <si>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</si>
  <si>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</si>
  <si>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</si>
  <si>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</si>
  <si>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</si>
  <si>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</si>
  <si>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</si>
  <si>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</si>
  <si>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</si>
  <si>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</si>
  <si>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</si>
  <si>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</si>
  <si>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</si>
  <si>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</si>
  <si>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</si>
  <si>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</si>
  <si>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</si>
  <si>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</si>
  <si>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</si>
  <si>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</si>
  <si>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</si>
  <si>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</si>
  <si>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</si>
  <si>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</si>
  <si>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</si>
  <si>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</si>
  <si>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</si>
  <si>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</si>
  <si>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</si>
  <si>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</si>
  <si>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</si>
  <si>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</si>
  <si>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</si>
  <si>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</si>
  <si>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</si>
  <si>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</si>
  <si>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</si>
  <si>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</si>
  <si>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</si>
  <si>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</si>
  <si>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</si>
  <si>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</si>
  <si>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</si>
  <si>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</si>
  <si>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</si>
  <si>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</si>
  <si>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</si>
  <si>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</si>
  <si>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</si>
  <si>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</si>
  <si>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</si>
  <si>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</si>
  <si>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</si>
  <si>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</si>
  <si>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</si>
  <si>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</si>
  <si>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</si>
  <si>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</si>
  <si>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</si>
  <si>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</si>
  <si>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</si>
  <si>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</si>
  <si>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</si>
  <si>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</si>
  <si>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</si>
  <si>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</si>
  <si>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</si>
  <si>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</si>
  <si>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</si>
  <si>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</si>
  <si>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</si>
  <si>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</si>
  <si>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</si>
  <si>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</si>
  <si>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</si>
  <si>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</si>
  <si>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</si>
  <si>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</si>
  <si>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</si>
  <si>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</si>
  <si>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</si>
  <si>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</si>
  <si>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</si>
  <si>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</si>
  <si>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</si>
  <si>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</si>
  <si>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</si>
  <si>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</si>
  <si>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</si>
  <si>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</si>
  <si>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</si>
  <si>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</si>
  <si>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</si>
  <si>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</si>
  <si>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</si>
  <si>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</si>
  <si>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</si>
  <si>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</si>
  <si>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</si>
  <si>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</si>
  <si>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</si>
  <si>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</si>
  <si>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</si>
  <si>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</si>
  <si>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</si>
  <si>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</si>
  <si>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</si>
  <si>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</si>
  <si>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</si>
  <si>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</si>
  <si>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</si>
  <si>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</si>
  <si>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</si>
  <si>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</si>
  <si>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</si>
  <si>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</si>
  <si>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</si>
  <si>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</si>
  <si>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</si>
  <si>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</si>
  <si>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</si>
  <si>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</si>
  <si>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</si>
  <si>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</si>
  <si>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</si>
  <si>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</si>
  <si>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</si>
  <si>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</si>
  <si>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</si>
  <si>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</si>
  <si>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</si>
  <si>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</si>
  <si>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</si>
  <si>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</si>
  <si>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</si>
  <si>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</si>
  <si>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</si>
  <si>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</si>
  <si>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</si>
  <si>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</si>
  <si>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</si>
  <si>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</si>
  <si>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</si>
  <si>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</si>
  <si>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</si>
  <si>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</si>
  <si>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</si>
  <si>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</si>
  <si>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</si>
  <si>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</si>
  <si>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</si>
  <si>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</si>
  <si>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</si>
  <si>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</si>
  <si>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</si>
  <si>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</si>
  <si>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</si>
  <si>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</si>
  <si>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</si>
  <si>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</si>
  <si>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</si>
  <si>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</si>
  <si>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</si>
  <si>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</si>
  <si>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</si>
  <si>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</si>
  <si>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</si>
  <si>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</si>
  <si>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</si>
  <si>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</si>
  <si>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</si>
  <si>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</si>
  <si>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</si>
  <si>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</si>
  <si>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</si>
  <si>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</si>
  <si>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</si>
  <si>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</si>
  <si>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</si>
  <si>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</si>
  <si>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</si>
  <si>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</si>
  <si>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</si>
  <si>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</si>
  <si>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</si>
  <si>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</si>
  <si>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</si>
  <si>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</si>
  <si>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</si>
  <si>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</si>
  <si>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</si>
  <si>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</si>
  <si>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</si>
  <si>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</si>
  <si>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</si>
  <si>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</si>
  <si>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</si>
  <si>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</si>
  <si>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</si>
  <si>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</si>
  <si>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</si>
  <si>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</si>
  <si>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</si>
  <si>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</si>
  <si>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</si>
  <si>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</si>
  <si>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</si>
  <si>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</si>
  <si>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</si>
  <si>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</si>
  <si>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</si>
  <si>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</si>
  <si>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</si>
  <si>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</si>
  <si>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</si>
  <si>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</si>
  <si>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</si>
  <si>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</si>
  <si>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</si>
  <si>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</si>
  <si>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</si>
  <si>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</si>
  <si>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</si>
  <si>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</si>
  <si>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</si>
  <si>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</si>
  <si>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</si>
  <si>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</si>
  <si>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</si>
  <si>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</si>
  <si>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</si>
  <si>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</si>
  <si>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</si>
  <si>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</si>
  <si>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</si>
  <si>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</si>
  <si>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</si>
  <si>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</si>
  <si>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</si>
  <si>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</si>
  <si>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</si>
  <si>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</si>
  <si>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</si>
  <si>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</si>
  <si>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</si>
  <si>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</si>
  <si>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</si>
  <si>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</si>
  <si>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</si>
  <si>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</si>
  <si>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</si>
  <si>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</si>
  <si>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</si>
  <si>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</si>
  <si>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</si>
  <si>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</si>
  <si>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</si>
  <si>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</si>
  <si>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</si>
  <si>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</si>
  <si>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</si>
  <si>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</si>
  <si>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</si>
  <si>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</si>
  <si>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</si>
  <si>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</si>
  <si>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</si>
  <si>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</si>
  <si>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</si>
  <si>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</si>
  <si>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</si>
  <si>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</si>
  <si>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</si>
  <si>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</si>
  <si>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</si>
  <si>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</si>
  <si>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</si>
  <si>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</si>
  <si>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</si>
  <si>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</si>
  <si>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</si>
  <si>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</si>
  <si>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</si>
  <si>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</si>
  <si>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</si>
  <si>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</si>
  <si>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</si>
  <si>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</si>
  <si>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</si>
  <si>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</si>
  <si>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</si>
  <si>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</si>
  <si>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</si>
  <si>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</si>
  <si>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</si>
  <si>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</si>
  <si>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</si>
  <si>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</si>
  <si>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</si>
  <si>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</si>
  <si>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</si>
  <si>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</si>
  <si>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</si>
  <si>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</si>
  <si>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</si>
  <si>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</si>
  <si>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</si>
  <si>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</si>
  <si>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</si>
  <si>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</si>
  <si>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</si>
  <si>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</si>
  <si>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</si>
  <si>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</si>
  <si>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</si>
  <si>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</si>
  <si>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</si>
  <si>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</si>
  <si>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</si>
  <si>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</si>
  <si>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</si>
  <si>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</si>
  <si>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</si>
  <si>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</si>
  <si>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</si>
  <si>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</si>
  <si>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</si>
  <si>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</si>
  <si>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</si>
  <si>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</si>
  <si>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</si>
  <si>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</si>
  <si>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</si>
  <si>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</si>
  <si>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</si>
  <si>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</si>
  <si>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</si>
  <si>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</si>
  <si>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</si>
  <si>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</si>
  <si>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</si>
  <si>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</si>
  <si>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</si>
  <si>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</si>
  <si>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</si>
  <si>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</si>
  <si>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</si>
  <si>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</si>
  <si>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</si>
  <si>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</si>
  <si>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</si>
  <si>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</si>
  <si>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</si>
  <si>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</si>
  <si>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</si>
  <si>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</si>
  <si>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</si>
  <si>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</si>
  <si>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</si>
  <si>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</si>
  <si>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</si>
  <si>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</si>
  <si>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</si>
  <si>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</si>
  <si>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</si>
  <si>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</si>
  <si>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</si>
  <si>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</si>
  <si>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</si>
  <si>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</si>
  <si>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</si>
  <si>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</si>
  <si>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</si>
  <si>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</si>
  <si>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</si>
  <si>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</si>
  <si>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</si>
  <si>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</si>
  <si>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</si>
  <si>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</si>
  <si>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</si>
  <si>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</si>
  <si>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</si>
  <si>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</si>
  <si>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</si>
  <si>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</si>
  <si>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</si>
  <si>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</si>
  <si>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</si>
  <si>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</si>
  <si>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</si>
  <si>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</si>
  <si>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</si>
  <si>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</si>
  <si>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</si>
  <si>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</si>
  <si>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</si>
  <si>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</si>
  <si>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</si>
  <si>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</si>
  <si>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</si>
  <si>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</si>
  <si>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</si>
  <si>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</si>
  <si>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</si>
  <si>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</si>
  <si>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</si>
  <si>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</si>
  <si>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</si>
  <si>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</si>
  <si>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</si>
  <si>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</si>
  <si>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</si>
  <si>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</si>
  <si>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</si>
  <si>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</si>
  <si>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</si>
  <si>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</si>
  <si>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</si>
  <si>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</si>
  <si>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</si>
  <si>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</si>
  <si>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</si>
  <si>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</si>
  <si>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</si>
  <si>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</si>
  <si>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</si>
  <si>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</si>
  <si>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</si>
  <si>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</si>
  <si>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</si>
  <si>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</si>
  <si>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</si>
  <si>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</si>
  <si>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</si>
  <si>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</si>
  <si>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</si>
  <si>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</si>
  <si>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</si>
  <si>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</si>
  <si>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</si>
  <si>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</si>
  <si>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</si>
  <si>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</si>
  <si>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</si>
  <si>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</si>
  <si>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</si>
  <si>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</si>
  <si>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</si>
  <si>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</si>
  <si>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</si>
  <si>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</si>
  <si>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</si>
  <si>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</si>
  <si>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</si>
  <si>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</si>
  <si>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</si>
  <si>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</si>
  <si>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</si>
  <si>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</si>
  <si>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</si>
  <si>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</si>
  <si>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</si>
  <si>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</si>
  <si>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</si>
  <si>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</si>
  <si>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</si>
  <si>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</si>
  <si>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</si>
  <si>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</si>
  <si>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</si>
  <si>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</si>
  <si>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</si>
  <si>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</si>
  <si>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</si>
  <si>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</si>
  <si>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</si>
  <si>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</si>
  <si>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</si>
  <si>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</si>
  <si>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</si>
  <si>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</si>
  <si>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</si>
  <si>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</si>
  <si>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</si>
  <si>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</si>
  <si>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</si>
  <si>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</si>
  <si>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</si>
  <si>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</si>
  <si>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</si>
  <si>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</si>
  <si>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</si>
  <si>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</si>
  <si>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</si>
  <si>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</si>
  <si>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</si>
  <si>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</si>
  <si>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</si>
  <si>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</si>
  <si>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</si>
  <si>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</si>
  <si>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</si>
  <si>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</si>
  <si>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</si>
  <si>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</si>
  <si>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</si>
  <si>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</si>
  <si>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</si>
  <si>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</si>
  <si>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</si>
  <si>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</si>
  <si>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</si>
  <si>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</si>
  <si>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</si>
  <si>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</si>
  <si>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</si>
  <si>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</si>
  <si>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</si>
  <si>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</si>
  <si>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</si>
  <si>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</si>
  <si>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</si>
  <si>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</si>
  <si>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</si>
  <si>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</si>
  <si>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</si>
  <si>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</si>
  <si>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</si>
  <si>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</si>
  <si>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</si>
  <si>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</si>
  <si>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</si>
  <si>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</si>
  <si>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</si>
  <si>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</si>
  <si>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</si>
  <si>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</si>
  <si>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</si>
  <si>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</si>
  <si>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</si>
  <si>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</si>
  <si>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</si>
  <si>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</si>
  <si>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</si>
  <si>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</si>
  <si>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</si>
  <si>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</si>
  <si>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</si>
  <si>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</si>
  <si>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</si>
  <si>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</si>
  <si>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</si>
  <si>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</si>
  <si>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</si>
  <si>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</si>
  <si>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</si>
  <si>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</si>
  <si>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</si>
  <si>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</si>
  <si>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</si>
  <si>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</si>
  <si>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</si>
  <si>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</si>
  <si>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</si>
  <si>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</si>
  <si>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</si>
  <si>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</si>
  <si>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</si>
  <si>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</si>
  <si>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</si>
  <si>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</si>
  <si>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</si>
  <si>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</si>
  <si>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</si>
  <si>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</si>
  <si>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</si>
  <si>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</si>
  <si>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</si>
  <si>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</si>
  <si>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</si>
  <si>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</si>
  <si>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</si>
  <si>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</si>
  <si>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</si>
  <si>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</si>
  <si>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</si>
  <si>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</si>
  <si>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</si>
  <si>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</si>
  <si>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</si>
  <si>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</si>
  <si>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</si>
  <si>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</si>
  <si>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</si>
  <si>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</si>
  <si>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</si>
  <si>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</si>
  <si>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</si>
  <si>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</si>
  <si>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</si>
  <si>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</si>
  <si>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</si>
  <si>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</si>
  <si>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</si>
  <si>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</si>
  <si>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</si>
  <si>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</si>
  <si>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</si>
  <si>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</si>
  <si>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</si>
  <si>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</si>
  <si>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</si>
  <si>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</si>
  <si>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</si>
  <si>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</si>
  <si>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</si>
  <si>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</si>
  <si>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</si>
  <si>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</si>
  <si>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</si>
  <si>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</si>
  <si>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</si>
  <si>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</si>
  <si>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</si>
  <si>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</si>
  <si>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</si>
  <si>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</si>
  <si>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</si>
  <si>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</si>
  <si>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</si>
  <si>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</si>
  <si>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</si>
  <si>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</si>
  <si>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</si>
  <si>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</si>
  <si>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</si>
  <si>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</si>
  <si>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</si>
  <si>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</si>
  <si>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</si>
  <si>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</si>
  <si>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</si>
  <si>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</si>
  <si>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</si>
  <si>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</si>
  <si>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</si>
  <si>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</si>
  <si>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</si>
  <si>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</si>
  <si>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</si>
  <si>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</si>
  <si>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</si>
  <si>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</si>
  <si>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</si>
  <si>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</si>
  <si>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</si>
  <si>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</si>
  <si>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</si>
  <si>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</si>
  <si>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</si>
  <si>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</si>
  <si>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</si>
  <si>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</si>
  <si>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</si>
  <si>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</si>
  <si>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</si>
  <si>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</si>
  <si>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</si>
  <si>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</si>
  <si>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</si>
  <si>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</si>
  <si>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</si>
  <si>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</si>
  <si>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</si>
  <si>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</si>
  <si>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</si>
  <si>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</si>
  <si>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</si>
  <si>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</si>
  <si>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</si>
  <si>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</si>
  <si>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</si>
  <si>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</si>
  <si>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</si>
  <si>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</si>
  <si>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</si>
  <si>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</si>
  <si>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</si>
  <si>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</si>
  <si>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</si>
  <si>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</si>
  <si>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</si>
  <si>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</si>
  <si>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</si>
  <si>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</si>
  <si>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</si>
  <si>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</si>
  <si>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</si>
  <si>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</si>
  <si>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</si>
  <si>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</si>
  <si>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</si>
  <si>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</si>
  <si>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</si>
  <si>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</si>
  <si>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</si>
  <si>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</si>
  <si>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</si>
  <si>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</si>
  <si>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</si>
  <si>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</si>
  <si>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</si>
  <si>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</si>
  <si>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</si>
  <si>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</si>
  <si>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</si>
  <si>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</si>
  <si>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</si>
  <si>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</si>
  <si>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</si>
  <si>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</si>
  <si>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</si>
  <si>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</si>
  <si>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</si>
  <si>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</si>
  <si>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</si>
  <si>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</si>
  <si>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</si>
  <si>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</si>
  <si>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</si>
  <si>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</si>
  <si>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</si>
  <si>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</si>
  <si>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</si>
  <si>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</si>
  <si>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</si>
  <si>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</si>
  <si>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</si>
  <si>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</si>
  <si>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</si>
  <si>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</si>
  <si>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</si>
  <si>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</si>
  <si>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</si>
  <si>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</si>
  <si>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</si>
  <si>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</si>
  <si>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</si>
  <si>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</si>
  <si>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</si>
  <si>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</si>
  <si>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</si>
  <si>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</si>
  <si>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</si>
  <si>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</si>
  <si>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</si>
  <si>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</si>
  <si>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</si>
  <si>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</si>
  <si>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</si>
  <si>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</si>
  <si>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</si>
  <si>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</si>
  <si>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</si>
  <si>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</si>
  <si>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</si>
  <si>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</si>
  <si>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</si>
  <si>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</si>
  <si>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</si>
  <si>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</si>
  <si>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</si>
  <si>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</si>
  <si>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</si>
  <si>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</si>
  <si>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</si>
  <si>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</si>
  <si>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</si>
  <si>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</si>
  <si>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</si>
  <si>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</si>
  <si>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</si>
  <si>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</si>
  <si>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</si>
  <si>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</si>
  <si>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</si>
  <si>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</si>
  <si>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</si>
  <si>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</si>
  <si>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</si>
  <si>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</si>
  <si>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</si>
  <si>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</si>
  <si>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</si>
  <si>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</si>
  <si>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</si>
  <si>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</si>
  <si>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</si>
  <si>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</si>
  <si>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</si>
  <si>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</si>
  <si>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</si>
  <si>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</si>
  <si>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</si>
  <si>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</si>
  <si>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</si>
  <si>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</si>
  <si>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</si>
  <si>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</si>
  <si>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</si>
  <si>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</si>
  <si>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</si>
  <si>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</si>
  <si>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</si>
  <si>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</si>
  <si>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</si>
  <si>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</si>
  <si>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</si>
  <si>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</si>
  <si>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</si>
  <si>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</si>
  <si>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</si>
  <si>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</si>
  <si>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</si>
  <si>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</si>
  <si>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</si>
  <si>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</si>
  <si>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</si>
  <si>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</si>
  <si>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</si>
  <si>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</si>
  <si>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</si>
  <si>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</si>
  <si>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</si>
  <si>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</si>
  <si>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</si>
  <si>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</si>
  <si>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</si>
  <si>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</si>
  <si>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</si>
  <si>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</si>
  <si>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</si>
  <si>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</si>
  <si>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</si>
  <si>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</si>
  <si>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</si>
  <si>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</si>
  <si>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</si>
  <si>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</si>
  <si>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</si>
  <si>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</si>
  <si>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</si>
  <si>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</si>
  <si>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</si>
  <si>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</si>
  <si>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</si>
  <si>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</si>
  <si>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</si>
  <si>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</si>
  <si>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</si>
  <si>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</si>
  <si>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</si>
  <si>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</si>
  <si>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</si>
  <si>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</si>
  <si>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</si>
  <si>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</si>
  <si>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</si>
  <si>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</si>
  <si>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</si>
  <si>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</si>
  <si>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</si>
  <si>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</si>
  <si>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</si>
  <si>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</si>
  <si>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</si>
  <si>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</si>
  <si>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</si>
  <si>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</si>
  <si>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</si>
  <si>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</si>
  <si>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</si>
  <si>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</si>
  <si>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</si>
  <si>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</si>
  <si>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</si>
  <si>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</si>
  <si>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</si>
  <si>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</si>
  <si>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</si>
  <si>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</si>
  <si>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</si>
  <si>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</si>
  <si>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</si>
  <si>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</si>
  <si>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</si>
  <si>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</si>
  <si>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</si>
  <si>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</si>
  <si>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</si>
  <si>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</si>
  <si>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</si>
  <si>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</si>
  <si>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</si>
  <si>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</si>
  <si>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</si>
  <si>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</si>
  <si>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</si>
  <si>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</si>
  <si>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</si>
  <si>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</si>
  <si>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</si>
  <si>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</si>
  <si>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</si>
  <si>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</si>
  <si>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</si>
  <si>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</si>
  <si>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</si>
  <si>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</si>
  <si>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</si>
  <si>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</si>
  <si>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</si>
  <si>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</si>
  <si>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</si>
  <si>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</si>
  <si>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</si>
  <si>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</si>
  <si>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</si>
  <si>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</si>
  <si>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</si>
  <si>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</si>
  <si>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</si>
  <si>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</si>
  <si>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</si>
  <si>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</si>
  <si>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</si>
  <si>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</si>
  <si>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</si>
  <si>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</si>
  <si>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</si>
  <si>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</si>
  <si>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</si>
  <si>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</si>
  <si>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</si>
  <si>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</si>
  <si>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</si>
  <si>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</si>
  <si>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</si>
  <si>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</si>
  <si>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</si>
  <si>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</si>
  <si>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</si>
  <si>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</si>
  <si>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</si>
  <si>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</si>
  <si>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</si>
  <si>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</si>
  <si>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</si>
  <si>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</si>
  <si>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</si>
  <si>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</si>
  <si>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</si>
  <si>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</si>
  <si>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</si>
  <si>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</si>
  <si>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</si>
  <si>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</si>
  <si>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</si>
  <si>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</si>
  <si>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</si>
  <si>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</si>
  <si>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</si>
  <si>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</si>
  <si>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</si>
  <si>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</si>
  <si>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</si>
  <si>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</si>
  <si>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</si>
  <si>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</si>
  <si>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</si>
  <si>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</si>
  <si>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</si>
  <si>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</si>
  <si>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</si>
  <si>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</si>
  <si>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</si>
  <si>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</si>
  <si>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</si>
  <si>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</si>
  <si>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</si>
  <si>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</si>
  <si>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</si>
  <si>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</si>
  <si>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</si>
  <si>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</si>
  <si>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</si>
  <si>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</si>
  <si>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</si>
  <si>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</si>
  <si>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</si>
  <si>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</si>
  <si>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</si>
  <si>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</si>
  <si>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</si>
  <si>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</si>
  <si>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</si>
  <si>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</si>
  <si>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</si>
  <si>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</si>
  <si>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</si>
  <si>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</si>
  <si>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</si>
  <si>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</si>
  <si>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</si>
  <si>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</si>
  <si>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</si>
  <si>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</si>
  <si>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</si>
  <si>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</si>
  <si>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</si>
  <si>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</si>
  <si>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</si>
  <si>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</si>
  <si>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</si>
  <si>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</si>
  <si>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</si>
  <si>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</si>
  <si>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</si>
  <si>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</si>
  <si>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</si>
  <si>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</si>
  <si>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</si>
  <si>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</si>
  <si>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</si>
  <si>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</si>
  <si>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</si>
  <si>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</si>
  <si>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</si>
  <si>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</si>
  <si>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</si>
  <si>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</si>
  <si>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</si>
  <si>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</si>
  <si>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</si>
  <si>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</si>
  <si>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</si>
  <si>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</si>
  <si>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</si>
  <si>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</si>
  <si>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</si>
  <si>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</si>
  <si>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</si>
  <si>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</si>
  <si>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</si>
  <si>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</si>
  <si>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</si>
  <si>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</si>
  <si>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</si>
  <si>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</si>
  <si>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</si>
  <si>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</si>
  <si>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</si>
  <si>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</si>
  <si>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</si>
  <si>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</si>
  <si>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</si>
  <si>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</si>
  <si>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</si>
  <si>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</si>
  <si>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</si>
  <si>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</si>
  <si>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</si>
  <si>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</si>
  <si>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</si>
  <si>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</si>
  <si>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</si>
  <si>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</si>
  <si>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</si>
  <si>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</si>
  <si>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</si>
  <si>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</si>
  <si>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</si>
  <si>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</si>
  <si>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</si>
  <si>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</si>
  <si>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</si>
  <si>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</si>
  <si>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</si>
  <si>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</si>
  <si>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</si>
  <si>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</si>
  <si>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</si>
  <si>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</si>
  <si>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</si>
  <si>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</si>
  <si>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</si>
  <si>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</si>
  <si>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</si>
  <si>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</si>
  <si>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</si>
  <si>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</si>
  <si>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</si>
  <si>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</si>
  <si>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</si>
  <si>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</si>
  <si>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</si>
  <si>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</si>
  <si>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</si>
  <si>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</si>
  <si>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</si>
  <si>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</si>
  <si>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</si>
  <si>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</si>
  <si>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</si>
  <si>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</si>
  <si>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</si>
  <si>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</si>
  <si>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</si>
  <si>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</si>
  <si>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</si>
  <si>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</si>
  <si>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</si>
  <si>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</si>
  <si>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</si>
  <si>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</si>
  <si>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</si>
  <si>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</si>
  <si>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</si>
  <si>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</si>
  <si>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</si>
  <si>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</si>
  <si>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</si>
  <si>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</si>
  <si>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</si>
  <si>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</si>
  <si>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</si>
  <si>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</si>
  <si>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</si>
  <si>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</si>
  <si>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</si>
  <si>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</si>
  <si>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</si>
  <si>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</si>
  <si>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</si>
  <si>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</si>
  <si>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</si>
  <si>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</si>
  <si>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</si>
  <si>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</si>
  <si>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</si>
  <si>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</si>
  <si>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</si>
  <si>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</si>
  <si>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</si>
  <si>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</si>
  <si>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</si>
  <si>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</si>
  <si>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</si>
  <si>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</si>
  <si>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</si>
  <si>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</si>
  <si>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</si>
  <si>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</si>
  <si>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</si>
  <si>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</si>
  <si>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</si>
  <si>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</si>
  <si>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</si>
  <si>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</si>
  <si>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</si>
  <si>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</si>
  <si>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</si>
  <si>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</si>
  <si>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</si>
  <si>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</si>
  <si>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</si>
  <si>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</si>
  <si>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</si>
  <si>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</si>
  <si>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</si>
  <si>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</si>
  <si>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</si>
  <si>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</si>
  <si>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</si>
  <si>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</si>
  <si>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</si>
  <si>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</si>
  <si>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</si>
  <si>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</si>
  <si>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</si>
  <si>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</si>
  <si>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</si>
  <si>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</si>
  <si>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</si>
  <si>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</si>
  <si>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</si>
  <si>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</si>
  <si>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</si>
  <si>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</si>
  <si>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</si>
  <si>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</si>
  <si>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</si>
  <si>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</si>
  <si>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</si>
  <si>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</si>
  <si>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</si>
  <si>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</si>
  <si>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</si>
  <si>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</si>
  <si>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</si>
  <si>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</si>
  <si>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</si>
  <si>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</si>
  <si>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</si>
  <si>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</si>
  <si>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</si>
  <si>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</si>
  <si>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</si>
  <si>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</si>
  <si>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</si>
  <si>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</si>
  <si>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</si>
  <si>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</si>
  <si>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</si>
  <si>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</si>
  <si>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</si>
  <si>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</si>
  <si>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</si>
  <si>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</si>
  <si>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</si>
  <si>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</si>
  <si>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</si>
  <si>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</si>
  <si>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</si>
  <si>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</si>
  <si>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</si>
  <si>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</si>
  <si>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</si>
  <si>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</si>
  <si>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</si>
  <si>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</si>
  <si>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</si>
  <si>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</si>
  <si>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</si>
  <si>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</si>
  <si>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</si>
  <si>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</si>
  <si>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</si>
  <si>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</si>
  <si>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</si>
  <si>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</si>
  <si>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</si>
  <si>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</si>
  <si>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</si>
  <si>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</si>
  <si>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</si>
  <si>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</si>
  <si>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</si>
  <si>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</si>
  <si>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</si>
  <si>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</si>
  <si>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</si>
  <si>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</si>
  <si>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</si>
  <si>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</si>
  <si>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</si>
  <si>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</si>
  <si>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</si>
  <si>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</si>
  <si>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</si>
  <si>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</si>
  <si>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</si>
  <si>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</si>
  <si>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</si>
  <si>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</si>
  <si>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</si>
  <si>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</si>
  <si>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</si>
  <si>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</si>
  <si>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</si>
  <si>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</si>
  <si>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</si>
  <si>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</si>
  <si>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</si>
  <si>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</si>
  <si>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</si>
  <si>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</si>
  <si>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</si>
  <si>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</si>
  <si>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</si>
  <si>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</si>
  <si>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</si>
  <si>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</si>
  <si>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</si>
  <si>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</si>
  <si>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</si>
  <si>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</si>
  <si>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</si>
  <si>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</si>
  <si>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</si>
  <si>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</si>
  <si>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</si>
  <si>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</si>
  <si>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</si>
  <si>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</si>
  <si>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</si>
  <si>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</si>
  <si>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</si>
  <si>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</si>
  <si>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</si>
  <si>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</si>
  <si>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</si>
  <si>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</si>
  <si>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</si>
  <si>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</si>
  <si>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</si>
  <si>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</si>
  <si>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</si>
  <si>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</si>
  <si>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</si>
  <si>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</si>
  <si>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</si>
  <si>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</si>
  <si>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</si>
  <si>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</si>
  <si>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</si>
  <si>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</si>
  <si>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</si>
  <si>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</si>
  <si>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</si>
  <si>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</si>
  <si>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</si>
  <si>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</si>
  <si>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</si>
  <si>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</si>
  <si>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</si>
  <si>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</si>
  <si>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</si>
  <si>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</si>
  <si>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</si>
  <si>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</si>
  <si>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</si>
  <si>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</si>
  <si>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</si>
  <si>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</si>
  <si>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</si>
  <si>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</si>
  <si>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</si>
  <si>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</si>
  <si>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</si>
  <si>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</si>
  <si>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</si>
  <si>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</si>
  <si>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</si>
  <si>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</si>
  <si>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</si>
  <si>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</si>
  <si>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</si>
  <si>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</si>
  <si>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</si>
  <si>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</si>
  <si>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</si>
  <si>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</si>
  <si>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</si>
  <si>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</si>
  <si>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</si>
  <si>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</si>
  <si>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</si>
  <si>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</si>
  <si>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</si>
  <si>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</si>
  <si>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</si>
  <si>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</si>
  <si>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</si>
  <si>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</si>
  <si>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</si>
  <si>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</si>
  <si>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</si>
  <si>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</si>
  <si>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</si>
  <si>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</si>
  <si>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</si>
  <si>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</si>
  <si>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</si>
  <si>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</si>
  <si>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</si>
  <si>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</si>
  <si>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</si>
  <si>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</si>
  <si>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</si>
  <si>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</si>
  <si>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</si>
  <si>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</si>
  <si>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</si>
  <si>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</si>
  <si>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</si>
  <si>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</si>
  <si>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</si>
  <si>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</si>
  <si>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</si>
  <si>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</si>
  <si>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</si>
  <si>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</si>
  <si>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</si>
  <si>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</si>
  <si>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</si>
  <si>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</si>
  <si>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</si>
  <si>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</si>
  <si>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</si>
  <si>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</si>
  <si>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</si>
  <si>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</si>
  <si>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</si>
  <si>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</si>
  <si>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</si>
  <si>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</si>
  <si>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</si>
  <si>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</si>
  <si>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</si>
  <si>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</si>
  <si>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</si>
  <si>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</si>
  <si>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</si>
  <si>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</si>
  <si>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</si>
  <si>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</si>
  <si>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</si>
  <si>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</si>
  <si>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</si>
  <si>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</si>
  <si>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</si>
  <si>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</si>
  <si>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</si>
  <si>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</si>
  <si>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</si>
  <si>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</si>
  <si>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</si>
  <si>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</si>
  <si>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</si>
  <si>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</si>
  <si>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</si>
  <si>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</si>
  <si>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</si>
  <si>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</si>
  <si>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</si>
  <si>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</si>
  <si>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</si>
  <si>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</si>
  <si>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</si>
  <si>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</si>
  <si>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</si>
  <si>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</si>
  <si>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</si>
  <si>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</si>
  <si>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</si>
  <si>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</si>
  <si>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</si>
  <si>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</si>
  <si>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</si>
  <si>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</si>
  <si>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</si>
  <si>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</si>
  <si>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</si>
  <si>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</si>
  <si>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</si>
  <si>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</si>
  <si>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</si>
  <si>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</si>
  <si>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</si>
  <si>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</si>
  <si>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</si>
  <si>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</si>
  <si>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</si>
  <si>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</si>
  <si>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</si>
  <si>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</si>
  <si>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</si>
  <si>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</si>
  <si>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</si>
  <si>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</si>
  <si>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</si>
  <si>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</si>
  <si>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</si>
  <si>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</si>
  <si>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</si>
  <si>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</si>
  <si>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</si>
  <si>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</si>
  <si>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</si>
  <si>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</si>
  <si>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</si>
  <si>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</si>
  <si>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</si>
  <si>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</si>
  <si>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</si>
  <si>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</si>
  <si>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</si>
  <si>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</si>
  <si>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</si>
  <si>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</si>
  <si>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</si>
  <si>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</si>
  <si>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</si>
  <si>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</si>
  <si>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</si>
  <si>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</si>
  <si>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</si>
  <si>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</si>
  <si>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</si>
  <si>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</si>
  <si>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</si>
  <si>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</si>
  <si>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</si>
  <si>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</si>
  <si>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</si>
  <si>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</si>
  <si>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</si>
  <si>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</si>
  <si>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</si>
  <si>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</si>
  <si>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</si>
  <si>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</si>
  <si>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</si>
  <si>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</si>
  <si>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</si>
  <si>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</si>
  <si>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</si>
  <si>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</si>
  <si>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</si>
  <si>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</si>
  <si>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</si>
  <si>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</si>
  <si>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</si>
  <si>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</si>
  <si>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</si>
  <si>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</si>
  <si>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</si>
  <si>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</si>
  <si>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</si>
  <si>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</si>
  <si>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</si>
  <si>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</si>
  <si>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</si>
  <si>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</si>
  <si>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</si>
  <si>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</si>
  <si>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</si>
  <si>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</si>
  <si>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</si>
  <si>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</si>
  <si>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</si>
  <si>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</si>
  <si>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</si>
  <si>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</si>
  <si>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</si>
  <si>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</si>
  <si>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</si>
  <si>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</si>
  <si>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</si>
  <si>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</si>
  <si>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</si>
  <si>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</si>
  <si>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</si>
  <si>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</si>
  <si>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</si>
  <si>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</si>
  <si>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</si>
  <si>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</si>
  <si>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</si>
  <si>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</si>
  <si>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</si>
  <si>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</si>
  <si>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</si>
  <si>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</si>
  <si>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</si>
  <si>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</si>
  <si>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</si>
  <si>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</si>
  <si>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</si>
  <si>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</si>
  <si>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</si>
  <si>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</si>
  <si>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</si>
  <si>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</si>
  <si>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</si>
  <si>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</si>
  <si>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</si>
  <si>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</si>
  <si>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</si>
  <si>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</si>
  <si>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</si>
  <si>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</si>
  <si>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</si>
  <si>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</si>
  <si>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</si>
  <si>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</si>
  <si>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</si>
  <si>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</si>
  <si>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</si>
  <si>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</si>
  <si>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</si>
  <si>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</si>
  <si>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</si>
  <si>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</si>
  <si>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</si>
  <si>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</si>
  <si>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</si>
  <si>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</si>
  <si>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</si>
  <si>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</si>
  <si>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</si>
  <si>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</si>
  <si>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</si>
  <si>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</si>
  <si>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</si>
  <si>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</si>
  <si>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</si>
  <si>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</si>
  <si>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</si>
  <si>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</si>
  <si>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</si>
  <si>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</si>
  <si>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</si>
  <si>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</si>
  <si>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</si>
  <si>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</si>
  <si>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</si>
  <si>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</si>
  <si>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</si>
  <si>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</si>
  <si>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</si>
  <si>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</si>
  <si>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</si>
  <si>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</si>
  <si>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</si>
  <si>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</si>
  <si>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</si>
  <si>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</si>
  <si>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</si>
  <si>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</si>
  <si>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</si>
  <si>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</si>
  <si>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</si>
  <si>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</si>
  <si>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</si>
  <si>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</si>
  <si>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</si>
  <si>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</si>
  <si>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</si>
  <si>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</si>
  <si>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</si>
  <si>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</si>
  <si>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</si>
  <si>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</si>
  <si>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</si>
  <si>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</si>
  <si>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</si>
  <si>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</si>
  <si>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</si>
  <si>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</si>
  <si>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</si>
  <si>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</si>
  <si>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</si>
  <si>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</si>
  <si>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</si>
  <si>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</si>
  <si>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</si>
  <si>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</si>
  <si>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</si>
  <si>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</si>
  <si>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</si>
  <si>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</si>
  <si>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</si>
  <si>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</si>
  <si>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</si>
  <si>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</si>
  <si>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</si>
  <si>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</si>
  <si>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</si>
  <si>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</si>
  <si>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</si>
  <si>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</si>
  <si>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</si>
  <si>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</si>
  <si>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</si>
  <si>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</si>
  <si>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</si>
  <si>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</si>
  <si>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</si>
  <si>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</si>
  <si>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</si>
  <si>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</si>
  <si>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</si>
  <si>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</si>
  <si>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</si>
  <si>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</si>
  <si>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</si>
  <si>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</si>
  <si>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</si>
  <si>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</si>
  <si>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</si>
  <si>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</si>
  <si>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</si>
  <si>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</si>
  <si>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</si>
  <si>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</si>
  <si>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</si>
  <si>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</si>
  <si>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</si>
  <si>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</si>
  <si>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</si>
  <si>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</si>
  <si>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</si>
  <si>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</si>
  <si>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</si>
  <si>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</si>
  <si>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</si>
  <si>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</si>
  <si>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</si>
  <si>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</si>
  <si>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</si>
  <si>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</si>
  <si>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</si>
  <si>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</si>
  <si>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</si>
  <si>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</si>
  <si>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</si>
  <si>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</si>
  <si>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</si>
  <si>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</si>
  <si>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</si>
  <si>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</si>
  <si>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</si>
  <si>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</si>
  <si>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</si>
  <si>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</si>
  <si>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</si>
  <si>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</si>
  <si>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</si>
  <si>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</si>
  <si>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</si>
  <si>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</si>
  <si>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</si>
  <si>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</si>
  <si>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</si>
  <si>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</si>
  <si>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</si>
  <si>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</si>
  <si>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</si>
  <si>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</si>
  <si>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</si>
  <si>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</si>
  <si>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</si>
  <si>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</si>
  <si>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</si>
  <si>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</si>
  <si>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</si>
  <si>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</si>
  <si>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</si>
  <si>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</si>
  <si>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</si>
  <si>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</si>
  <si>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</si>
  <si>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</si>
  <si>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</si>
  <si>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</si>
  <si>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</si>
  <si>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</si>
  <si>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</si>
  <si>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</si>
  <si>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</si>
  <si>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</si>
  <si>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</si>
  <si>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</si>
  <si>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</si>
  <si>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</si>
  <si>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</si>
  <si>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</si>
  <si>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</si>
  <si>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</si>
  <si>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</si>
  <si>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</si>
  <si>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</si>
  <si>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</si>
  <si>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</si>
  <si>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</si>
  <si>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</si>
  <si>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</si>
  <si>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</si>
  <si>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</si>
  <si>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</si>
  <si>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</si>
  <si>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</si>
  <si>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</si>
  <si>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</si>
  <si>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</si>
  <si>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</si>
  <si>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</si>
  <si>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</si>
  <si>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</si>
  <si>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</si>
  <si>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</si>
  <si>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</si>
  <si>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</si>
  <si>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</si>
  <si>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</si>
  <si>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</si>
  <si>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</si>
  <si>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</si>
  <si>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</si>
  <si>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</si>
  <si>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</si>
  <si>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</si>
  <si>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</si>
  <si>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</si>
  <si>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</si>
  <si>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</si>
  <si>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</si>
  <si>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</si>
  <si>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</si>
  <si>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</si>
  <si>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</si>
  <si>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</si>
  <si>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</si>
  <si>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</si>
  <si>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</si>
  <si>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</si>
  <si>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</si>
  <si>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</si>
  <si>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</si>
  <si>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</si>
  <si>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</si>
  <si>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</si>
  <si>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</si>
  <si>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</si>
  <si>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</si>
  <si>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</si>
  <si>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</si>
  <si>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</si>
  <si>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</si>
  <si>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</si>
  <si>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</si>
  <si>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</si>
  <si>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</si>
  <si>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</si>
  <si>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</si>
  <si>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</si>
  <si>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</si>
  <si>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</si>
  <si>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</si>
  <si>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</si>
  <si>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</si>
  <si>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</si>
  <si>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</si>
  <si>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</si>
  <si>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</si>
  <si>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</si>
  <si>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</si>
  <si>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</si>
  <si>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</si>
  <si>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</si>
  <si>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</si>
  <si>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</si>
  <si>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</si>
  <si>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</si>
  <si>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</si>
  <si>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</si>
  <si>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</si>
  <si>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</si>
  <si>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</si>
  <si>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</si>
  <si>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</si>
  <si>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</si>
  <si>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</si>
  <si>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</si>
  <si>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</si>
  <si>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</si>
  <si>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</si>
  <si>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</si>
  <si>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</si>
  <si>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</si>
  <si>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</si>
  <si>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</si>
  <si>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</si>
  <si>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</si>
  <si>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</si>
  <si>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</si>
  <si>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</si>
  <si>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</si>
  <si>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</si>
  <si>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</si>
  <si>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</si>
  <si>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</si>
  <si>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</si>
  <si>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</si>
  <si>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</si>
  <si>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</si>
  <si>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</si>
  <si>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</si>
  <si>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</si>
  <si>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</si>
  <si>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</si>
  <si>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</si>
  <si>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</si>
  <si>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</si>
  <si>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</si>
  <si>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</si>
  <si>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</si>
  <si>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</si>
  <si>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</si>
  <si>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</si>
  <si>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</si>
  <si>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</si>
  <si>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</si>
  <si>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</si>
  <si>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</si>
  <si>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</si>
  <si>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</si>
  <si>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</si>
  <si>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</si>
  <si>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</si>
  <si>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</si>
  <si>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</si>
  <si>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</si>
  <si>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</si>
  <si>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</si>
  <si>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</si>
  <si>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</si>
  <si>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</si>
  <si>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</si>
  <si>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</si>
  <si>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</si>
  <si>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</si>
  <si>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</si>
  <si>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</si>
  <si>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</si>
  <si>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</si>
  <si>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</si>
  <si>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</si>
  <si>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</si>
  <si>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</si>
  <si>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</si>
  <si>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</si>
  <si>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</si>
  <si>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</si>
  <si>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</si>
  <si>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</si>
  <si>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</si>
  <si>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</si>
  <si>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</si>
  <si>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</si>
  <si>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</si>
  <si>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</si>
  <si>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</si>
  <si>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</si>
  <si>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</si>
  <si>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</si>
  <si>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</si>
  <si>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</si>
  <si>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</si>
  <si>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</si>
  <si>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</si>
  <si>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</si>
  <si>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</si>
  <si>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</si>
  <si>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</si>
  <si>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</si>
  <si>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</si>
  <si>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</si>
  <si>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</si>
  <si>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</si>
  <si>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</si>
  <si>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</si>
  <si>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</si>
  <si>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</si>
  <si>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</si>
  <si>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</si>
  <si>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</si>
  <si>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</si>
  <si>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</si>
  <si>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</si>
  <si>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</si>
  <si>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</si>
  <si>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</si>
  <si>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</si>
  <si>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</si>
  <si>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</si>
  <si>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</si>
  <si>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</si>
  <si>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</si>
  <si>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</si>
  <si>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</si>
  <si>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</si>
  <si>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</si>
  <si>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</si>
  <si>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</si>
  <si>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</si>
  <si>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</si>
  <si>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</si>
  <si>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</si>
  <si>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</si>
  <si>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</si>
  <si>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</si>
  <si>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</si>
  <si>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</si>
  <si>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</si>
  <si>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</si>
  <si>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</si>
  <si>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</si>
  <si>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</si>
  <si>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</si>
  <si>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</si>
  <si>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</si>
  <si>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</si>
  <si>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</si>
  <si>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</si>
  <si>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</si>
  <si>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</si>
  <si>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</si>
  <si>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</si>
  <si>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</si>
  <si>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</si>
  <si>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</si>
  <si>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</si>
  <si>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</si>
  <si>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</si>
  <si>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</si>
  <si>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</si>
  <si>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</si>
  <si>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</si>
  <si>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</si>
  <si>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</si>
  <si>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</si>
  <si>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</si>
  <si>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</si>
  <si>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</si>
  <si>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</si>
  <si>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</si>
  <si>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</si>
  <si>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</si>
  <si>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</si>
  <si>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</si>
  <si>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</si>
  <si>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</si>
  <si>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</si>
  <si>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</si>
  <si>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</si>
  <si>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</si>
  <si>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</si>
  <si>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</si>
  <si>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</si>
  <si>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</si>
  <si>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</si>
  <si>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</si>
  <si>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</si>
  <si>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</si>
  <si>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</si>
  <si>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</si>
  <si>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</si>
  <si>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</si>
  <si>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</si>
  <si>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</si>
  <si>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</si>
  <si>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</si>
  <si>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</si>
  <si>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</si>
  <si>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</si>
  <si>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</si>
  <si>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</si>
  <si>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</si>
  <si>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</si>
  <si>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</si>
  <si>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</si>
  <si>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</si>
  <si>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</si>
  <si>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</si>
  <si>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</si>
  <si>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</si>
  <si>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</si>
  <si>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</si>
  <si>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</si>
  <si>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</si>
  <si>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</si>
  <si>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</si>
  <si>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</si>
  <si>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</si>
  <si>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</si>
  <si>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</si>
  <si>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</si>
  <si>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</si>
  <si>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</si>
  <si>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</si>
  <si>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</si>
  <si>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</si>
  <si>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</si>
  <si>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</si>
  <si>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</si>
  <si>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</si>
  <si>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</si>
  <si>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</si>
  <si>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</si>
  <si>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</si>
  <si>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</si>
  <si>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</si>
  <si>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</si>
  <si>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</si>
  <si>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</si>
  <si>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</si>
  <si>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</si>
  <si>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</si>
  <si>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</si>
  <si>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</si>
  <si>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</si>
  <si>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</si>
  <si>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</si>
  <si>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</si>
  <si>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</si>
  <si>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</si>
  <si>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</si>
  <si>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</si>
  <si>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</si>
  <si>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</si>
  <si>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</si>
  <si>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</si>
  <si>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</si>
  <si>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</si>
  <si>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</si>
  <si>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</si>
  <si>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</si>
  <si>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</si>
  <si>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</si>
  <si>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</si>
  <si>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</si>
  <si>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</si>
  <si>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</si>
  <si>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</si>
  <si>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</si>
  <si>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</si>
  <si>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</si>
  <si>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</si>
  <si>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</si>
  <si>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</si>
  <si>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</si>
  <si>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</si>
  <si>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</si>
  <si>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</si>
  <si>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</si>
  <si>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</si>
  <si>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</si>
  <si>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</si>
  <si>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</si>
  <si>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</si>
  <si>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</si>
  <si>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</si>
  <si>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</si>
  <si>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</si>
  <si>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</si>
  <si>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</si>
  <si>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</si>
  <si>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</si>
  <si>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</si>
  <si>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</si>
  <si>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</si>
  <si>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</si>
  <si>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</si>
  <si>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</si>
  <si>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</si>
  <si>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</si>
  <si>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</si>
  <si>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</si>
  <si>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</si>
  <si>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</si>
  <si>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</si>
  <si>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</si>
  <si>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</si>
  <si>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</si>
  <si>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</si>
  <si>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</si>
  <si>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</si>
  <si>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</si>
  <si>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</si>
  <si>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</si>
  <si>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</si>
  <si>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</si>
  <si>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</si>
  <si>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</si>
  <si>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</si>
  <si>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</si>
  <si>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</si>
  <si>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</si>
  <si>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</si>
  <si>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</si>
  <si>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</si>
  <si>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</si>
  <si>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</si>
  <si>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</si>
  <si>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</si>
  <si>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</si>
  <si>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</si>
  <si>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</si>
  <si>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</si>
  <si>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</si>
  <si>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</si>
  <si>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</si>
  <si>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</si>
  <si>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</si>
  <si>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</si>
  <si>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</si>
  <si>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</si>
  <si>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</si>
  <si>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</si>
  <si>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</si>
  <si>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</si>
  <si>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</si>
  <si>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</si>
  <si>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</si>
  <si>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</si>
  <si>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</si>
  <si>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</si>
  <si>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</si>
  <si>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</si>
  <si>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</si>
  <si>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</si>
  <si>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</si>
  <si>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</si>
  <si>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</si>
  <si>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</si>
  <si>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</si>
  <si>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</si>
  <si>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</si>
  <si>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</si>
  <si>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</si>
  <si>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</si>
  <si>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</si>
  <si>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</si>
  <si>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</si>
  <si>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</si>
  <si>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</si>
  <si>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</si>
  <si>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</si>
  <si>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</si>
  <si>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</si>
  <si>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</si>
  <si>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</si>
  <si>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</si>
  <si>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</si>
  <si>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</si>
  <si>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</si>
  <si>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</si>
  <si>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</si>
  <si>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</si>
  <si>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</si>
  <si>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</si>
  <si>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</si>
  <si>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</si>
  <si>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</si>
  <si>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</si>
  <si>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</si>
  <si>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</si>
  <si>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</si>
  <si>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</si>
  <si>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</si>
  <si>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</si>
  <si>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</si>
  <si>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</si>
  <si>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</si>
  <si>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</si>
  <si>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</si>
  <si>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</si>
  <si>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</si>
  <si>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</si>
  <si>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</si>
  <si>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</si>
  <si>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</si>
  <si>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</si>
  <si>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</si>
  <si>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</si>
  <si>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</si>
  <si>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</si>
  <si>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</si>
  <si>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</si>
  <si>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</si>
  <si>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</si>
  <si>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</si>
  <si>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</si>
  <si>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</si>
  <si>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</si>
  <si>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</si>
  <si>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</si>
  <si>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</si>
  <si>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</si>
  <si>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</si>
  <si>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</si>
  <si>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</si>
  <si>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</si>
  <si>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</si>
  <si>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</si>
  <si>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</si>
  <si>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</si>
  <si>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</si>
  <si>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</si>
  <si>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</si>
  <si>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</si>
  <si>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</si>
  <si>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</si>
  <si>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</si>
  <si>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</si>
  <si>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</si>
  <si>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</si>
  <si>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</si>
  <si>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</si>
  <si>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</si>
  <si>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</si>
  <si>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</si>
  <si>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</si>
  <si>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</si>
  <si>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</si>
  <si>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</si>
  <si>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</si>
  <si>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</si>
  <si>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</si>
  <si>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</si>
  <si>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</si>
  <si>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</si>
  <si>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</si>
  <si>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</si>
  <si>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</si>
  <si>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</si>
  <si>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</si>
  <si>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</si>
  <si>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</si>
  <si>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</si>
  <si>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</si>
  <si>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</si>
  <si>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</si>
  <si>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</si>
  <si>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</si>
  <si>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</si>
  <si>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</si>
  <si>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</si>
  <si>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</si>
  <si>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</si>
  <si>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</si>
  <si>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</si>
  <si>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</si>
  <si>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</si>
  <si>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</si>
  <si>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</si>
  <si>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</si>
  <si>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</si>
  <si>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</si>
  <si>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</si>
  <si>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</si>
  <si>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</si>
  <si>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</si>
  <si>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</si>
  <si>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</si>
  <si>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</si>
  <si>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</si>
  <si>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</si>
  <si>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</si>
  <si>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</si>
  <si>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</si>
  <si>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</si>
  <si>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</si>
  <si>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</si>
  <si>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</si>
  <si>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</si>
  <si>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</si>
  <si>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</si>
  <si>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</si>
  <si>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</si>
  <si>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</si>
  <si>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</si>
  <si>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</si>
  <si>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</si>
  <si>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</si>
  <si>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</si>
  <si>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</si>
  <si>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</si>
  <si>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</si>
  <si>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</si>
  <si>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</si>
  <si>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</si>
  <si>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</si>
  <si>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</si>
  <si>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</si>
  <si>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</si>
  <si>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</si>
  <si>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</si>
  <si>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</si>
  <si>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</si>
  <si>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</si>
  <si>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</si>
  <si>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</si>
  <si>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</si>
  <si>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</si>
  <si>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</si>
  <si>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</si>
  <si>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</si>
  <si>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</si>
  <si>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</si>
  <si>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</si>
  <si>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</si>
  <si>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</si>
  <si>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</si>
  <si>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</si>
  <si>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</si>
  <si>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</si>
  <si>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</si>
  <si>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</si>
  <si>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</si>
  <si>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</si>
  <si>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</si>
  <si>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</si>
  <si>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</si>
  <si>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</si>
  <si>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</si>
  <si>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</si>
  <si>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</si>
  <si>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</si>
  <si>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</si>
  <si>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</si>
  <si>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</si>
  <si>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</si>
  <si>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</si>
  <si>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</si>
  <si>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</si>
  <si>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</si>
  <si>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</si>
  <si>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</si>
  <si>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</si>
  <si>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</si>
  <si>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</si>
  <si>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</si>
  <si>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</si>
  <si>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</si>
  <si>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</si>
  <si>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</si>
  <si>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</si>
  <si>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</si>
  <si>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</si>
  <si>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</si>
  <si>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</si>
  <si>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</si>
  <si>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</si>
  <si>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</si>
  <si>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</si>
  <si>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</si>
  <si>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</si>
  <si>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</si>
  <si>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</si>
  <si>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</si>
  <si>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</si>
  <si>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</si>
  <si>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</si>
  <si>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</si>
  <si>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</si>
  <si>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</si>
  <si>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</si>
  <si>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</si>
  <si>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</si>
  <si>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</si>
  <si>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</si>
  <si>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</si>
  <si>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</si>
  <si>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</si>
  <si>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</si>
  <si>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</si>
  <si>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</si>
  <si>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</si>
  <si>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</si>
  <si>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</si>
  <si>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</si>
  <si>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</si>
  <si>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</si>
  <si>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</si>
  <si>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</si>
  <si>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</si>
  <si>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</si>
  <si>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</si>
  <si>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</si>
  <si>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</si>
  <si>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</si>
  <si>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</si>
  <si>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</si>
  <si>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</si>
  <si>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</si>
  <si>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</si>
  <si>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</si>
  <si>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</si>
  <si>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</si>
  <si>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</si>
  <si>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</si>
  <si>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</si>
  <si>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</si>
  <si>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</si>
  <si>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</si>
  <si>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</si>
  <si>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</si>
  <si>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</si>
  <si>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</si>
  <si>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</si>
  <si>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</si>
  <si>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</si>
  <si>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</si>
  <si>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</si>
  <si>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</si>
  <si>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</si>
  <si>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</si>
  <si>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</si>
  <si>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</si>
  <si>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</si>
  <si>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</si>
  <si>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</si>
  <si>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</si>
  <si>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</si>
  <si>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</si>
  <si>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</si>
  <si>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</si>
  <si>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</si>
  <si>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</si>
  <si>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</si>
  <si>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</si>
  <si>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</si>
  <si>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</si>
  <si>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</si>
  <si>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</si>
  <si>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</si>
  <si>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</si>
  <si>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</si>
  <si>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</si>
  <si>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</si>
  <si>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</si>
  <si>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</si>
  <si>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</si>
  <si>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</si>
  <si>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</si>
  <si>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</si>
  <si>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</si>
  <si>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</si>
  <si>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</si>
  <si>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</si>
  <si>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</si>
  <si>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</si>
  <si>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</si>
  <si>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</si>
  <si>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</si>
  <si>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</si>
  <si>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</si>
  <si>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</si>
  <si>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</si>
  <si>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</si>
  <si>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</si>
  <si>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</si>
  <si>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</si>
  <si>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</si>
  <si>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</si>
  <si>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</si>
  <si>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</si>
  <si>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</si>
  <si>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</si>
  <si>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</si>
  <si>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</si>
  <si>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</si>
  <si>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</si>
  <si>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</si>
  <si>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</si>
  <si>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</si>
  <si>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</si>
  <si>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</si>
  <si>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</si>
  <si>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</si>
  <si>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</si>
  <si>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</si>
  <si>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</si>
  <si>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</si>
  <si>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</si>
  <si>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</si>
  <si>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</si>
  <si>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</si>
  <si>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</si>
  <si>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</si>
  <si>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</si>
  <si>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</si>
  <si>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</si>
  <si>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</si>
  <si>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</si>
  <si>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</si>
  <si>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</si>
  <si>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</si>
  <si>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</si>
  <si>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</si>
  <si>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</si>
  <si>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</si>
  <si>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</si>
  <si>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</si>
  <si>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</si>
  <si>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</si>
  <si>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</si>
  <si>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</si>
  <si>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</si>
  <si>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</si>
  <si>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</si>
  <si>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</si>
  <si>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</si>
  <si>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</si>
  <si>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</si>
  <si>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</si>
  <si>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</si>
  <si>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</si>
  <si>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</si>
  <si>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</si>
  <si>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</si>
  <si>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</si>
  <si>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</si>
  <si>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</si>
  <si>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</si>
  <si>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</si>
  <si>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</si>
  <si>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</si>
  <si>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</si>
  <si>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</si>
  <si>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</si>
  <si>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</si>
  <si>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</si>
  <si>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</si>
  <si>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</si>
  <si>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</si>
  <si>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</si>
  <si>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</si>
  <si>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</si>
  <si>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</si>
  <si>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</si>
  <si>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</si>
  <si>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</si>
  <si>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</si>
  <si>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</si>
  <si>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</si>
  <si>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</si>
  <si>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</si>
  <si>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</si>
  <si>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</si>
  <si>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</si>
  <si>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</si>
  <si>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</si>
  <si>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</si>
  <si>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</si>
  <si>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</si>
  <si>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</si>
  <si>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</si>
  <si>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</si>
  <si>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</si>
  <si>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</si>
  <si>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</si>
  <si>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</si>
  <si>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</si>
  <si>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</si>
  <si>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</si>
  <si>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</si>
  <si>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</si>
  <si>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</si>
  <si>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</si>
  <si>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</si>
  <si>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</si>
  <si>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</si>
  <si>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</si>
  <si>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</si>
  <si>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</si>
  <si>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</si>
  <si>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</si>
  <si>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</si>
  <si>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</si>
  <si>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</si>
  <si>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</si>
  <si>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</si>
  <si>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</si>
  <si>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</si>
  <si>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</si>
  <si>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</si>
  <si>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</si>
  <si>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</si>
  <si>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</si>
  <si>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</si>
  <si>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</si>
  <si>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</si>
  <si>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</si>
  <si>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</si>
  <si>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</si>
  <si>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</si>
  <si>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</si>
  <si>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</si>
  <si>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</si>
  <si>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</si>
  <si>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</si>
  <si>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</si>
  <si>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</si>
  <si>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</si>
  <si>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</si>
  <si>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</si>
  <si>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</si>
  <si>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</si>
  <si>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</si>
  <si>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</si>
  <si>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</si>
  <si>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</si>
  <si>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</si>
  <si>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</si>
  <si>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</si>
  <si>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</si>
  <si>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</si>
  <si>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</si>
  <si>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</si>
  <si>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</si>
  <si>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</si>
  <si>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</si>
  <si>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</si>
  <si>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</si>
  <si>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</si>
  <si>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</si>
  <si>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</si>
  <si>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</si>
  <si>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</si>
  <si>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</si>
  <si>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</si>
  <si>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</si>
  <si>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</si>
  <si>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</si>
  <si>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</si>
  <si>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</si>
  <si>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</si>
  <si>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</si>
  <si>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</si>
  <si>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</si>
  <si>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</si>
  <si>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</si>
  <si>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</si>
  <si>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</si>
  <si>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</si>
  <si>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</si>
  <si>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</si>
  <si>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</si>
  <si>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</si>
  <si>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</si>
  <si>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</si>
  <si>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</si>
  <si>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</si>
  <si>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</si>
  <si>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</si>
  <si>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</si>
  <si>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</si>
  <si>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</si>
  <si>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</si>
  <si>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</si>
  <si>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</si>
  <si>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</si>
  <si>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</si>
  <si>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</si>
  <si>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</si>
  <si>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</si>
  <si>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</si>
  <si>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</si>
  <si>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</si>
  <si>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</si>
  <si>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</si>
  <si>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</si>
  <si>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</si>
  <si>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</si>
  <si>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</si>
  <si>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</si>
  <si>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</si>
  <si>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</si>
  <si>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</si>
  <si>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</si>
  <si>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</si>
  <si>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</si>
  <si>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</si>
  <si>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</si>
  <si>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</si>
  <si>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</si>
  <si>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</si>
  <si>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</si>
  <si>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</si>
  <si>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</si>
  <si>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</si>
  <si>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</si>
  <si>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</si>
  <si>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</si>
  <si>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</si>
  <si>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</si>
  <si>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</si>
  <si>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</si>
  <si>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</si>
  <si>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</si>
  <si>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</si>
  <si>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</si>
  <si>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</si>
  <si>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</si>
  <si>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</si>
  <si>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</si>
  <si>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</si>
  <si>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</si>
  <si>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</si>
  <si>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</si>
  <si>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</si>
  <si>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</si>
  <si>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</si>
  <si>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</si>
  <si>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</si>
  <si>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</si>
  <si>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</si>
  <si>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</si>
  <si>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</si>
  <si>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</si>
  <si>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</si>
  <si>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</si>
  <si>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</si>
  <si>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</si>
  <si>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</si>
  <si>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</si>
  <si>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</si>
  <si>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</si>
  <si>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</si>
  <si>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</si>
  <si>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</si>
  <si>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</si>
  <si>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</si>
  <si>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</si>
  <si>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</si>
  <si>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</si>
  <si>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</si>
  <si>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</si>
  <si>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</si>
  <si>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</si>
  <si>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</si>
  <si>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</si>
  <si>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</si>
  <si>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</si>
  <si>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</si>
  <si>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</si>
  <si>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</si>
  <si>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</si>
  <si>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</si>
  <si>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</si>
  <si>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</si>
  <si>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</si>
  <si>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</si>
  <si>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</si>
  <si>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</si>
  <si>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</si>
  <si>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</si>
  <si>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</si>
  <si>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</si>
  <si>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</si>
  <si>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</si>
  <si>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</si>
  <si>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</si>
  <si>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</si>
  <si>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</si>
  <si>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</si>
  <si>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</si>
  <si>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</si>
  <si>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</si>
  <si>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</si>
  <si>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</si>
  <si>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</si>
  <si>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</si>
  <si>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</si>
  <si>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</si>
  <si>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</si>
  <si>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</si>
  <si>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</si>
  <si>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</si>
  <si>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</si>
  <si>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</si>
  <si>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</si>
  <si>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</si>
  <si>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</si>
  <si>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</si>
  <si>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</si>
  <si>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</si>
  <si>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</si>
  <si>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</si>
  <si>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</si>
  <si>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</si>
  <si>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</si>
  <si>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</si>
  <si>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</si>
  <si>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</si>
  <si>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</si>
  <si>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</si>
  <si>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</si>
  <si>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</si>
  <si>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</si>
  <si>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</si>
  <si>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</si>
  <si>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</si>
  <si>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</si>
  <si>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</si>
  <si>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</si>
  <si>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</si>
  <si>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</si>
  <si>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</si>
  <si>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</si>
  <si>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</si>
  <si>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</si>
  <si>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</si>
  <si>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</si>
  <si>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</si>
  <si>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</si>
  <si>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</si>
  <si>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</si>
  <si>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</si>
  <si>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</si>
  <si>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</si>
  <si>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</si>
  <si>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</si>
  <si>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</si>
  <si>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</si>
  <si>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</si>
  <si>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</si>
  <si>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</si>
  <si>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</si>
  <si>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</si>
  <si>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</si>
  <si>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</si>
  <si>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</si>
  <si>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</si>
  <si>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</si>
  <si>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</si>
  <si>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</si>
  <si>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</si>
  <si>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</si>
  <si>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</si>
  <si>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</si>
  <si>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</si>
  <si>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</si>
  <si>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</si>
  <si>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</si>
  <si>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</si>
  <si>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</si>
  <si>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</si>
  <si>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</si>
  <si>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</si>
  <si>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</si>
  <si>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</si>
  <si>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</si>
  <si>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</si>
  <si>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</si>
  <si>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</si>
  <si>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</si>
  <si>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</si>
  <si>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</si>
  <si>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</si>
  <si>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</si>
  <si>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</si>
  <si>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</si>
  <si>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</si>
  <si>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</si>
  <si>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</si>
  <si>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</si>
  <si>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</si>
  <si>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</si>
  <si>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</si>
  <si>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</si>
  <si>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</si>
  <si>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</si>
  <si>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</si>
  <si>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</si>
  <si>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</si>
  <si>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</si>
  <si>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</si>
  <si>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</si>
  <si>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</si>
  <si>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</si>
  <si>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</si>
  <si>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</si>
  <si>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</si>
  <si>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</si>
  <si>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</si>
  <si>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</si>
  <si>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</si>
  <si>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</si>
  <si>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</si>
  <si>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</si>
  <si>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</si>
  <si>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</si>
  <si>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</si>
  <si>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</si>
  <si>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</si>
  <si>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</si>
  <si>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</si>
  <si>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</si>
  <si>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</si>
  <si>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</si>
  <si>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</si>
  <si>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</si>
  <si>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</si>
  <si>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</si>
  <si>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</si>
  <si>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</si>
  <si>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</si>
  <si>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</si>
  <si>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</si>
  <si>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</si>
  <si>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</si>
  <si>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</si>
  <si>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</si>
  <si>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</si>
  <si>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</si>
  <si>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</si>
  <si>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</si>
  <si>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</si>
  <si>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</si>
  <si>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</si>
  <si>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</si>
  <si>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</si>
  <si>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</si>
  <si>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</si>
  <si>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</si>
  <si>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</si>
  <si>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</si>
  <si>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</si>
  <si>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</si>
  <si>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</si>
  <si>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</si>
  <si>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</si>
  <si>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</si>
  <si>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</si>
  <si>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</si>
  <si>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</si>
  <si>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</si>
  <si>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</si>
  <si>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</si>
  <si>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</si>
  <si>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</si>
  <si>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</si>
  <si>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</si>
  <si>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</si>
  <si>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</si>
  <si>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</si>
  <si>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</si>
  <si>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</si>
  <si>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</si>
  <si>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</si>
  <si>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</si>
  <si>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</si>
  <si>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</si>
  <si>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</si>
  <si>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</si>
  <si>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</si>
  <si>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</si>
  <si>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</si>
  <si>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</si>
  <si>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</si>
  <si>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</si>
  <si>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</si>
  <si>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</si>
  <si>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</si>
  <si>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</si>
  <si>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</si>
  <si>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</si>
  <si>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</si>
  <si>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</si>
  <si>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</si>
  <si>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</si>
  <si>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</si>
  <si>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</si>
  <si>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</si>
  <si>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</si>
  <si>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</si>
  <si>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</si>
  <si>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</si>
  <si>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</si>
  <si>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</si>
  <si>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</si>
  <si>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</si>
  <si>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</si>
  <si>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</si>
  <si>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</si>
  <si>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</si>
  <si>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</si>
  <si>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</si>
  <si>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</si>
  <si>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</si>
  <si>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</si>
  <si>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</si>
  <si>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</si>
  <si>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</si>
  <si>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</si>
  <si>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</si>
  <si>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</si>
  <si>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</si>
  <si>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</si>
  <si>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</si>
  <si>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</si>
  <si>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</si>
  <si>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</si>
  <si>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</si>
  <si>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</si>
  <si>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</si>
  <si>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</si>
  <si>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</si>
  <si>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</si>
  <si>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</si>
  <si>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</si>
  <si>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</si>
  <si>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</si>
  <si>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</si>
  <si>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</si>
  <si>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</si>
  <si>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</si>
  <si>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</si>
  <si>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</si>
  <si>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</si>
  <si>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</si>
  <si>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</si>
  <si>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</si>
  <si>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</si>
  <si>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</si>
  <si>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</si>
  <si>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</si>
  <si>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</si>
  <si>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</si>
  <si>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</si>
  <si>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</si>
  <si>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</si>
  <si>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</si>
  <si>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</si>
  <si>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</si>
  <si>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</si>
  <si>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</si>
  <si>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</si>
  <si>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</si>
  <si>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</si>
  <si>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</si>
  <si>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</si>
  <si>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</si>
  <si>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</si>
  <si>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</si>
  <si>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</si>
  <si>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</si>
  <si>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</si>
  <si>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</si>
  <si>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</si>
  <si>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</si>
  <si>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</si>
  <si>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</si>
  <si>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</si>
  <si>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</si>
  <si>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</si>
  <si>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</si>
  <si>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</si>
  <si>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</si>
  <si>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</si>
  <si>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</si>
  <si>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</si>
  <si>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</si>
  <si>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</si>
  <si>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</si>
  <si>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</si>
  <si>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</si>
  <si>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</si>
  <si>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</si>
  <si>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</si>
  <si>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</si>
  <si>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</si>
  <si>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</si>
  <si>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</si>
  <si>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</si>
  <si>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</si>
  <si>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</si>
  <si>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</si>
  <si>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</si>
  <si>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</si>
  <si>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</si>
  <si>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</si>
  <si>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</si>
  <si>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</si>
  <si>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</si>
  <si>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</si>
  <si>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</si>
  <si>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</si>
  <si>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</si>
  <si>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</si>
  <si>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</si>
  <si>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</si>
  <si>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</si>
  <si>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</si>
  <si>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</si>
  <si>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</si>
  <si>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</si>
  <si>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</si>
  <si>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</si>
  <si>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</si>
  <si>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</si>
  <si>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</si>
  <si>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</si>
  <si>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</si>
  <si>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</si>
  <si>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</si>
  <si>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</si>
  <si>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</si>
  <si>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</si>
  <si>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</si>
  <si>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</si>
  <si>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</si>
  <si>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</si>
  <si>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</si>
  <si>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</si>
  <si>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</si>
  <si>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</si>
  <si>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</si>
  <si>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</si>
  <si>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</si>
  <si>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</si>
  <si>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</si>
  <si>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</si>
  <si>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</si>
  <si>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</si>
  <si>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</si>
  <si>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</si>
  <si>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</si>
  <si>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</si>
  <si>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</si>
  <si>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</si>
  <si>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</si>
  <si>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</si>
  <si>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</si>
  <si>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</si>
  <si>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</si>
  <si>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</si>
  <si>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</si>
  <si>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</si>
  <si>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</si>
  <si>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</si>
  <si>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</si>
  <si>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</si>
  <si>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</si>
  <si>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</si>
  <si>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</si>
  <si>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</si>
  <si>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</si>
  <si>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</si>
  <si>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</si>
  <si>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</si>
  <si>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</si>
  <si>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</si>
  <si>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</si>
  <si>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</si>
  <si>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</si>
  <si>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</si>
  <si>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</si>
  <si>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</si>
  <si>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</si>
  <si>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</si>
  <si>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</si>
  <si>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</si>
  <si>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</si>
  <si>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</si>
  <si>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</si>
  <si>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</si>
  <si>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</si>
  <si>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</si>
  <si>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</si>
  <si>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</si>
  <si>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</si>
  <si>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</si>
  <si>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</si>
  <si>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</si>
  <si>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</si>
  <si>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</si>
  <si>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</si>
  <si>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</si>
  <si>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</si>
  <si>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</si>
  <si>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</si>
  <si>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</si>
  <si>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</si>
  <si>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</si>
  <si>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</si>
  <si>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</si>
  <si>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</si>
  <si>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</si>
  <si>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</si>
  <si>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</si>
  <si>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</si>
  <si>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</si>
  <si>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</si>
  <si>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</si>
  <si>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</si>
  <si>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</si>
  <si>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</si>
  <si>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</si>
  <si>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</si>
  <si>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</si>
  <si>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</si>
  <si>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</si>
  <si>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</si>
  <si>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</si>
  <si>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</si>
  <si>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</si>
  <si>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</si>
  <si>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</si>
  <si>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</si>
  <si>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</si>
  <si>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</si>
  <si>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</si>
  <si>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</si>
  <si>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</si>
  <si>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</si>
  <si>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</si>
  <si>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</si>
  <si>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</si>
  <si>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</si>
  <si>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</si>
  <si>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</si>
  <si>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</si>
  <si>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</si>
  <si>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</si>
  <si>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</si>
  <si>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</si>
  <si>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</si>
  <si>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</si>
  <si>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</si>
  <si>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</si>
  <si>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</si>
  <si>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</si>
  <si>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</si>
  <si>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</si>
  <si>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</si>
  <si>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</si>
  <si>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</si>
  <si>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</si>
  <si>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</si>
  <si>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</si>
  <si>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</si>
  <si>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</si>
  <si>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</si>
  <si>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</si>
  <si>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</si>
  <si>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</si>
  <si>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</si>
  <si>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</si>
  <si>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</si>
  <si>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</si>
  <si>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</si>
  <si>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</si>
  <si>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</si>
  <si>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</si>
  <si>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</si>
  <si>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</si>
  <si>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</si>
  <si>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</si>
  <si>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</si>
  <si>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</si>
  <si>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</si>
  <si>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</si>
  <si>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</si>
  <si>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</si>
  <si>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</si>
  <si>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</si>
  <si>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</si>
  <si>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</si>
  <si>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</si>
  <si>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</si>
  <si>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</si>
  <si>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</si>
  <si>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</si>
  <si>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</si>
  <si>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</si>
  <si>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</si>
  <si>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</si>
  <si>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</si>
  <si>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</si>
  <si>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</si>
  <si>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</si>
  <si>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</si>
  <si>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</si>
  <si>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</si>
  <si>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</si>
  <si>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</si>
  <si>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</si>
  <si>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</si>
  <si>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</si>
  <si>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</si>
  <si>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</si>
  <si>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</si>
  <si>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</si>
  <si>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</si>
  <si>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</si>
  <si>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</si>
  <si>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</si>
  <si>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</si>
  <si>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</si>
  <si>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</si>
  <si>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</si>
  <si>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</si>
  <si>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</si>
  <si>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</si>
  <si>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</si>
  <si>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</si>
  <si>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</si>
  <si>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</si>
  <si>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</si>
  <si>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</si>
  <si>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</si>
  <si>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</si>
  <si>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</si>
  <si>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</si>
  <si>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</si>
  <si>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</si>
  <si>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</si>
  <si>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</si>
  <si>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</si>
  <si>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</si>
  <si>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</si>
  <si>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</si>
  <si>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</si>
  <si>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</si>
  <si>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</si>
  <si>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</si>
  <si>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</si>
  <si>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</si>
  <si>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</si>
  <si>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</si>
  <si>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</si>
  <si>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</si>
  <si>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</si>
  <si>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</si>
  <si>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</si>
  <si>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</si>
  <si>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</si>
  <si>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</si>
  <si>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</si>
  <si>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</si>
  <si>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</si>
  <si>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</si>
  <si>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</si>
  <si>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</si>
  <si>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</si>
  <si>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</si>
  <si>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</si>
  <si>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</si>
  <si>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</si>
  <si>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</si>
  <si>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</si>
  <si>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</si>
  <si>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</si>
  <si>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</si>
  <si>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</si>
  <si>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</si>
  <si>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</si>
  <si>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</si>
  <si>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</si>
  <si>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</si>
  <si>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</si>
  <si>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</si>
  <si>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</si>
  <si>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</si>
  <si>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</si>
  <si>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</si>
  <si>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</si>
  <si>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</si>
  <si>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</si>
  <si>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</si>
  <si>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</si>
  <si>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</si>
  <si>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</si>
  <si>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</si>
  <si>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</si>
  <si>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</si>
  <si>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</si>
  <si>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</si>
  <si>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</si>
  <si>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</si>
  <si>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</si>
  <si>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</si>
  <si>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</si>
  <si>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</si>
  <si>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</si>
  <si>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</si>
  <si>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</si>
  <si>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</si>
  <si>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</si>
  <si>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</si>
  <si>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</si>
  <si>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</si>
  <si>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</si>
  <si>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</si>
  <si>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</si>
  <si>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</si>
  <si>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</si>
  <si>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</si>
  <si>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</si>
  <si>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</si>
  <si>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</si>
  <si>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</si>
  <si>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</si>
  <si>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</si>
  <si>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</si>
  <si>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</si>
  <si>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</si>
  <si>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</si>
  <si>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</si>
  <si>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</si>
  <si>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</si>
  <si>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</si>
  <si>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</si>
  <si>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</si>
  <si>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</si>
  <si>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</si>
  <si>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</si>
  <si>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</si>
  <si>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</si>
  <si>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</si>
  <si>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</si>
  <si>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</si>
  <si>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</si>
  <si>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</si>
  <si>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</si>
  <si>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</si>
  <si>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</si>
  <si>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</si>
  <si>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</si>
  <si>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</si>
  <si>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</si>
  <si>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</si>
  <si>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</si>
  <si>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</si>
  <si>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</si>
  <si>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</si>
  <si>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</si>
  <si>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</si>
  <si>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</si>
  <si>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</si>
  <si>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</si>
  <si>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</si>
  <si>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</si>
  <si>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</si>
  <si>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</si>
  <si>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</si>
  <si>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</si>
  <si>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</si>
  <si>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</si>
  <si>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</si>
  <si>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</si>
  <si>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</si>
  <si>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</si>
  <si>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</si>
  <si>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</si>
  <si>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</si>
  <si>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</si>
  <si>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</si>
  <si>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</si>
  <si>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</si>
  <si>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</si>
  <si>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</si>
  <si>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</si>
  <si>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</si>
  <si>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</si>
  <si>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</si>
  <si>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</si>
  <si>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</si>
  <si>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</si>
  <si>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</si>
  <si>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</si>
  <si>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</si>
  <si>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</si>
  <si>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</si>
  <si>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</si>
  <si>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</si>
  <si>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</si>
  <si>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</si>
  <si>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</si>
  <si>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</si>
  <si>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</si>
  <si>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</si>
  <si>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</si>
  <si>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</si>
  <si>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</si>
  <si>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</si>
  <si>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</si>
  <si>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</si>
  <si>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</si>
  <si>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</si>
  <si>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</si>
  <si>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</si>
  <si>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</si>
  <si>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</si>
  <si>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</si>
  <si>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</si>
  <si>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</si>
  <si>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</si>
  <si>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</si>
  <si>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</si>
  <si>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</si>
  <si>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</si>
  <si>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</si>
  <si>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</si>
  <si>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</si>
  <si>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</si>
  <si>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</si>
  <si>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</si>
  <si>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</si>
  <si>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</si>
  <si>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</si>
  <si>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</si>
  <si>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</si>
  <si>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</si>
  <si>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</si>
  <si>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</si>
  <si>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</si>
  <si>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</si>
  <si>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</si>
  <si>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</si>
  <si>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</si>
  <si>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</si>
  <si>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</si>
  <si>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</si>
  <si>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</si>
  <si>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</si>
  <si>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</si>
  <si>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</si>
  <si>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</si>
  <si>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</si>
  <si>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</si>
  <si>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</si>
  <si>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</si>
  <si>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</si>
  <si>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</si>
  <si>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</si>
  <si>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</si>
  <si>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</si>
  <si>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</si>
  <si>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</si>
  <si>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</si>
  <si>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</si>
  <si>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</si>
  <si>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</si>
  <si>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</si>
  <si>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</si>
  <si>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</si>
  <si>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</si>
  <si>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</si>
  <si>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</si>
  <si>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</si>
  <si>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</si>
  <si>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</si>
  <si>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</si>
  <si>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</si>
  <si>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</si>
  <si>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</si>
  <si>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</si>
  <si>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</si>
  <si>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</si>
  <si>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</si>
  <si>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</si>
  <si>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</si>
  <si>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</si>
  <si>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</si>
  <si>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</si>
  <si>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</si>
  <si>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</si>
  <si>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</si>
  <si>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</si>
  <si>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</si>
  <si>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</si>
  <si>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</si>
  <si>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</si>
  <si>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</si>
  <si>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</si>
  <si>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</si>
  <si>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</si>
  <si>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</si>
  <si>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</si>
  <si>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</si>
  <si>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</si>
  <si>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</si>
  <si>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</si>
  <si>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</si>
  <si>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</si>
  <si>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</si>
  <si>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</si>
  <si>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</si>
  <si>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</si>
  <si>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</si>
  <si>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</si>
  <si>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</si>
  <si>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</si>
  <si>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</si>
  <si>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</si>
  <si>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</si>
  <si>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</si>
  <si>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</si>
  <si>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</si>
  <si>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</si>
  <si>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</si>
  <si>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</si>
  <si>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</si>
  <si>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</si>
  <si>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</si>
  <si>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</si>
  <si>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</si>
  <si>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</si>
  <si>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</si>
  <si>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</si>
  <si>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</si>
  <si>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</si>
  <si>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</si>
  <si>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</si>
  <si>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</si>
  <si>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</si>
  <si>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</si>
  <si>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</si>
  <si>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</si>
  <si>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</si>
  <si>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</si>
  <si>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</si>
  <si>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</si>
  <si>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</si>
  <si>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</si>
  <si>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</si>
  <si>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</si>
  <si>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</si>
  <si>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</si>
  <si>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</si>
  <si>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</si>
  <si>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</si>
  <si>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</si>
  <si>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</si>
  <si>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</si>
  <si>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</si>
  <si>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</si>
  <si>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</si>
  <si>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</si>
  <si>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</si>
  <si>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</si>
  <si>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</si>
  <si>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</si>
  <si>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</si>
  <si>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</si>
  <si>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</si>
  <si>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</si>
  <si>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</si>
  <si>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</si>
  <si>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</si>
  <si>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</si>
  <si>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</si>
  <si>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</si>
  <si>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</si>
  <si>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</si>
  <si>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</si>
  <si>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</si>
  <si>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</si>
  <si>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</si>
  <si>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</si>
  <si>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</si>
  <si>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</si>
  <si>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</si>
  <si>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</si>
  <si>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</si>
  <si>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</si>
  <si>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</si>
  <si>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</si>
  <si>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</si>
  <si>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</si>
  <si>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</si>
  <si>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</si>
  <si>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</si>
  <si>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</si>
  <si>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</si>
  <si>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</si>
  <si>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</si>
  <si>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</si>
  <si>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</si>
  <si>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</si>
  <si>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</si>
  <si>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</si>
  <si>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</si>
  <si>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</si>
  <si>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</si>
  <si>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</si>
  <si>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</si>
  <si>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</si>
  <si>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</si>
  <si>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</si>
  <si>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</si>
  <si>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</si>
  <si>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</si>
  <si>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</si>
  <si>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</si>
  <si>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</si>
  <si>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</si>
  <si>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</si>
  <si>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</si>
  <si>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</si>
  <si>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</si>
  <si>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</si>
  <si>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</si>
  <si>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</si>
  <si>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</si>
  <si>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</si>
  <si>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</si>
  <si>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</si>
  <si>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</si>
  <si>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</si>
  <si>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</si>
  <si>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</si>
  <si>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</si>
  <si>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</si>
  <si>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</si>
  <si>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</si>
  <si>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</si>
  <si>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</si>
  <si>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</si>
  <si>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</si>
  <si>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</si>
  <si>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</si>
  <si>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</si>
  <si>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</si>
  <si>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</si>
  <si>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</si>
  <si>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</si>
  <si>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</si>
  <si>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</si>
  <si>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</si>
  <si>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</si>
  <si>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</si>
  <si>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</si>
  <si>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</si>
  <si>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</si>
  <si>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</si>
  <si>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</si>
  <si>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</si>
  <si>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</si>
  <si>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</si>
  <si>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</si>
  <si>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</si>
  <si>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</si>
  <si>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</si>
  <si>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</si>
  <si>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</si>
  <si>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</si>
  <si>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</si>
  <si>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</si>
  <si>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</si>
  <si>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</si>
  <si>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</si>
  <si>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</si>
  <si>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</si>
  <si>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</si>
  <si>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</si>
  <si>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</si>
  <si>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</si>
  <si>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</si>
  <si>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</si>
  <si>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</si>
  <si>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</si>
  <si>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</si>
  <si>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</si>
  <si>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</si>
  <si>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</si>
  <si>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</si>
  <si>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</si>
  <si>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</si>
  <si>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</si>
  <si>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</si>
  <si>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</si>
  <si>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</si>
  <si>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</si>
  <si>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</si>
  <si>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</si>
  <si>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</si>
  <si>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</si>
  <si>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</si>
  <si>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</si>
  <si>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</si>
  <si>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</si>
  <si>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</si>
  <si>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</si>
  <si>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</si>
  <si>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</si>
  <si>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</si>
  <si>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</si>
  <si>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</si>
  <si>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</si>
  <si>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</si>
  <si>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</si>
  <si>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</si>
  <si>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</si>
  <si>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</si>
  <si>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</si>
  <si>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</si>
  <si>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</si>
  <si>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</si>
  <si>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</si>
  <si>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</si>
  <si>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</si>
  <si>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</si>
  <si>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</si>
  <si>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</si>
  <si>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</si>
  <si>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</si>
  <si>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</si>
  <si>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</si>
  <si>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</si>
  <si>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</si>
  <si>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</si>
  <si>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</si>
  <si>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</si>
  <si>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</si>
  <si>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</si>
  <si>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</si>
  <si>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</si>
  <si>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</si>
  <si>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</si>
  <si>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</si>
  <si>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</si>
  <si>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</si>
  <si>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</si>
  <si>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</si>
  <si>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</si>
  <si>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</si>
  <si>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</si>
  <si>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</si>
  <si>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</si>
  <si>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</si>
  <si>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</si>
  <si>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</si>
  <si>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</si>
  <si>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</si>
  <si>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</si>
  <si>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</si>
  <si>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</si>
  <si>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</si>
  <si>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</si>
  <si>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</si>
  <si>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</si>
  <si>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</si>
  <si>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</si>
  <si>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</si>
  <si>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</si>
  <si>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</si>
  <si>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</si>
  <si>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</si>
  <si>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</si>
  <si>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</si>
  <si>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</si>
  <si>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</si>
  <si>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</si>
  <si>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</si>
  <si>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</si>
  <si>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</si>
  <si>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</si>
  <si>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</si>
  <si>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</si>
  <si>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</si>
  <si>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</si>
  <si>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</si>
  <si>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</si>
  <si>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</si>
  <si>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</si>
  <si>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</si>
  <si>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</si>
  <si>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</si>
  <si>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</si>
  <si>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</si>
  <si>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</si>
  <si>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</si>
  <si>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</si>
  <si>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</si>
  <si>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</si>
  <si>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</si>
  <si>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</si>
  <si>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</si>
  <si>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</si>
  <si>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</si>
  <si>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</si>
  <si>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</si>
  <si>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</si>
  <si>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</si>
  <si>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</si>
  <si>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</si>
  <si>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</si>
  <si>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</si>
  <si>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</si>
  <si>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</si>
  <si>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</si>
  <si>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</si>
  <si>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</si>
  <si>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</si>
  <si>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</si>
  <si>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</si>
  <si>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</si>
  <si>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</si>
  <si>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</si>
  <si>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</si>
  <si>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</si>
  <si>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</si>
  <si>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</si>
  <si>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</si>
  <si>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</si>
  <si>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</si>
  <si>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</si>
  <si>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</si>
  <si>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</si>
  <si>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</si>
  <si>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</si>
  <si>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</si>
  <si>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</si>
  <si>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</si>
  <si>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</si>
  <si>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</si>
  <si>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</si>
  <si>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</si>
  <si>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</si>
  <si>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</si>
  <si>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</si>
  <si>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</si>
  <si>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</si>
  <si>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</si>
  <si>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</si>
  <si>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</si>
  <si>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</si>
  <si>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</si>
  <si>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</si>
  <si>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</si>
  <si>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</si>
  <si>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</si>
  <si>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</si>
  <si>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</si>
  <si>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</si>
  <si>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</si>
  <si>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</si>
  <si>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</si>
  <si>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</si>
  <si>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</si>
  <si>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</si>
  <si>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</si>
  <si>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</si>
  <si>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</si>
  <si>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</si>
  <si>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</si>
  <si>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</si>
  <si>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</si>
  <si>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</si>
  <si>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</si>
  <si>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</si>
  <si>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</si>
  <si>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</si>
  <si>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</si>
  <si>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</si>
  <si>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</si>
  <si>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</si>
  <si>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</si>
  <si>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</si>
  <si>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</si>
  <si>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</si>
  <si>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</si>
  <si>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</si>
  <si>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</si>
  <si>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</si>
  <si>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</si>
  <si>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</si>
  <si>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</si>
  <si>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</si>
  <si>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</si>
  <si>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</si>
  <si>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</si>
  <si>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</si>
  <si>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</si>
  <si>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</si>
  <si>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</si>
  <si>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</si>
  <si>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</si>
  <si>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</si>
  <si>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</si>
  <si>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</si>
  <si>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</si>
  <si>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</si>
  <si>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</si>
  <si>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</si>
  <si>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</si>
  <si>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</si>
  <si>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</si>
  <si>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</si>
  <si>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</si>
  <si>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</si>
  <si>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</si>
  <si>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</si>
  <si>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</si>
  <si>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</si>
  <si>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</si>
  <si>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</si>
  <si>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</si>
  <si>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</si>
  <si>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</si>
  <si>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</si>
  <si>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</si>
  <si>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</si>
  <si>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</si>
  <si>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</si>
  <si>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</si>
  <si>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</si>
  <si>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</si>
  <si>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</si>
  <si>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</si>
  <si>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</si>
  <si>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</si>
  <si>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</si>
  <si>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</si>
  <si>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</si>
  <si>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</si>
  <si>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</si>
  <si>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</si>
  <si>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</si>
  <si>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</si>
  <si>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</si>
  <si>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</si>
  <si>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</si>
  <si>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</si>
  <si>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</si>
  <si>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</si>
  <si>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</si>
  <si>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</si>
  <si>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</si>
  <si>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</si>
  <si>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</si>
  <si>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</si>
  <si>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</si>
  <si>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</si>
  <si>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</si>
  <si>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</si>
  <si>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</si>
  <si>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</si>
  <si>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</si>
  <si>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</si>
  <si>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</si>
  <si>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</si>
  <si>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</si>
  <si>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</si>
  <si>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</si>
  <si>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</si>
  <si>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</si>
  <si>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</si>
  <si>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</si>
  <si>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</si>
  <si>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</si>
  <si>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</si>
  <si>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</si>
  <si>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</si>
  <si>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</si>
  <si>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</si>
  <si>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</si>
  <si>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</si>
  <si>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</si>
  <si>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</si>
  <si>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</si>
  <si>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</si>
  <si>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</si>
  <si>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</si>
  <si>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</si>
  <si>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</si>
  <si>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</si>
  <si>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</si>
  <si>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</si>
  <si>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</si>
  <si>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</si>
  <si>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</si>
  <si>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</si>
  <si>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</si>
  <si>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</si>
  <si>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</si>
  <si>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</si>
  <si>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</si>
  <si>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</si>
  <si>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</si>
  <si>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</si>
  <si>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</si>
  <si>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</si>
  <si>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</si>
  <si>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</si>
  <si>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</si>
  <si>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</si>
  <si>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</si>
  <si>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</si>
  <si>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</si>
  <si>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</si>
  <si>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</si>
  <si>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</si>
  <si>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</si>
  <si>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</si>
  <si>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</si>
  <si>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</si>
  <si>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</si>
  <si>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</si>
  <si>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</si>
  <si>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</si>
  <si>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</si>
  <si>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</si>
  <si>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</si>
  <si>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</si>
  <si>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</si>
  <si>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</si>
  <si>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</si>
  <si>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</si>
  <si>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</si>
  <si>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</si>
  <si>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</si>
  <si>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</si>
  <si>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</si>
  <si>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</si>
  <si>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</si>
  <si>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</si>
  <si>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</si>
  <si>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</si>
  <si>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</si>
  <si>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</si>
  <si>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</si>
  <si>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</si>
  <si>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</si>
  <si>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</si>
  <si>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</si>
  <si>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</si>
  <si>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</si>
  <si>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</si>
  <si>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</si>
  <si>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</si>
  <si>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</si>
  <si>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</si>
  <si>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</si>
  <si>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</si>
  <si>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</si>
  <si>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</si>
  <si>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</si>
  <si>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</si>
  <si>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</si>
  <si>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</si>
  <si>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</si>
  <si>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</si>
  <si>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</si>
  <si>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</si>
  <si>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</si>
  <si>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</si>
  <si>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</si>
  <si>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</si>
  <si>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</si>
  <si>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</si>
  <si>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</si>
  <si>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</si>
  <si>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</si>
  <si>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</si>
  <si>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</si>
  <si>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</si>
  <si>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</si>
  <si>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</si>
  <si>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</si>
  <si>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</si>
  <si>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</si>
  <si>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</si>
  <si>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</si>
  <si>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</si>
  <si>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</si>
  <si>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</si>
  <si>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</si>
  <si>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</si>
  <si>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</si>
  <si>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</si>
  <si>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</si>
  <si>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</si>
  <si>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</si>
  <si>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</si>
  <si>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</si>
  <si>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</si>
  <si>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</si>
  <si>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</si>
  <si>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</si>
  <si>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</si>
  <si>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</si>
  <si>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</si>
  <si>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</si>
  <si>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</si>
  <si>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</si>
  <si>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</si>
  <si>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</si>
  <si>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</si>
  <si>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</si>
  <si>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</si>
  <si>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</si>
  <si>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</si>
  <si>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</si>
  <si>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</si>
  <si>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</si>
  <si>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</si>
  <si>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</si>
  <si>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</si>
  <si>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</si>
  <si>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</si>
  <si>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</si>
  <si>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</si>
  <si>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</si>
  <si>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</si>
  <si>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</si>
  <si>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</si>
  <si>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</si>
  <si>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</si>
  <si>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</si>
  <si>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</si>
  <si>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</si>
  <si>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</si>
  <si>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</si>
  <si>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</si>
  <si>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</si>
  <si>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</si>
  <si>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</si>
  <si>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</si>
  <si>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</si>
  <si>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</si>
  <si>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</si>
  <si>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</si>
  <si>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</si>
  <si>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</si>
  <si>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</si>
  <si>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</si>
  <si>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</si>
  <si>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</si>
  <si>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</si>
  <si>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</si>
  <si>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</si>
  <si>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</si>
  <si>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</si>
  <si>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</si>
  <si>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</si>
  <si>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</si>
  <si>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</si>
  <si>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</si>
  <si>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</si>
  <si>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</si>
  <si>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</si>
  <si>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</si>
  <si>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</si>
  <si>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</si>
  <si>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</si>
  <si>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</si>
  <si>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</si>
  <si>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</si>
  <si>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</si>
  <si>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</si>
  <si>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</si>
  <si>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</si>
  <si>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</si>
  <si>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</si>
  <si>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</si>
  <si>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</si>
  <si>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</si>
  <si>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</si>
  <si>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</si>
  <si>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</si>
  <si>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</si>
  <si>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</si>
  <si>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</si>
  <si>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</si>
  <si>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</si>
  <si>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</si>
  <si>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</si>
  <si>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</si>
  <si>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</si>
  <si>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</si>
  <si>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</si>
  <si>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</si>
  <si>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</si>
  <si>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</si>
  <si>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</si>
  <si>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</si>
  <si>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</si>
  <si>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</si>
  <si>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</si>
  <si>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</si>
  <si>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</si>
  <si>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</si>
  <si>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</si>
  <si>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</si>
  <si>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</si>
  <si>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</si>
  <si>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</si>
  <si>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</si>
  <si>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</si>
  <si>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</si>
  <si>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</si>
  <si>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</si>
  <si>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</si>
  <si>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</si>
  <si>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</si>
  <si>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</si>
  <si>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</si>
  <si>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</si>
  <si>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</si>
  <si>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</si>
  <si>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</si>
  <si>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</si>
  <si>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</si>
  <si>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</si>
  <si>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</si>
  <si>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</si>
  <si>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</si>
  <si>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</si>
  <si>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</si>
  <si>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</si>
  <si>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</si>
  <si>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</si>
  <si>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</si>
  <si>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</si>
  <si>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</si>
  <si>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</si>
  <si>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</si>
  <si>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</si>
  <si>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</si>
  <si>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</si>
  <si>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</si>
  <si>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</si>
  <si>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</si>
  <si>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</si>
  <si>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</si>
  <si>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</si>
  <si>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</si>
  <si>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</si>
  <si>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</si>
  <si>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</si>
  <si>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</si>
  <si>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</si>
  <si>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</si>
  <si>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</si>
  <si>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</si>
  <si>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</si>
  <si>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</si>
  <si>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</si>
  <si>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</si>
  <si>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</si>
  <si>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</si>
  <si>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</si>
  <si>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</si>
  <si>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</si>
  <si>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</si>
  <si>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</si>
  <si>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</si>
  <si>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</si>
  <si>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</si>
  <si>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</si>
  <si>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</si>
  <si>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</si>
  <si>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</si>
  <si>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</si>
  <si>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</si>
  <si>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</si>
  <si>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</si>
  <si>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</si>
  <si>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</si>
  <si>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</si>
  <si>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</si>
  <si>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</si>
  <si>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</si>
  <si>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</si>
  <si>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</si>
  <si>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</si>
  <si>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</si>
  <si>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</si>
  <si>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</si>
  <si>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</si>
  <si>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</si>
  <si>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</si>
  <si>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</si>
  <si>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</si>
  <si>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</si>
  <si>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</si>
  <si>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</si>
  <si>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</si>
  <si>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</si>
  <si>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</si>
  <si>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</si>
  <si>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</si>
  <si>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</si>
  <si>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</si>
  <si>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</si>
  <si>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</si>
  <si>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</si>
  <si>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</si>
  <si>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</si>
  <si>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</si>
  <si>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</si>
  <si>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</si>
  <si>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</si>
  <si>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</si>
  <si>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</si>
  <si>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</si>
  <si>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</si>
  <si>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</si>
  <si>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</si>
  <si>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</si>
  <si>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</si>
  <si>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</si>
  <si>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</si>
  <si>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</si>
  <si>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</si>
  <si>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</si>
  <si>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</si>
  <si>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</si>
  <si>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</si>
  <si>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</si>
  <si>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</si>
  <si>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</si>
  <si>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</si>
  <si>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</si>
  <si>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</si>
  <si>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</si>
  <si>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</si>
  <si>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</si>
  <si>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</si>
  <si>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</si>
  <si>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</si>
  <si>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</si>
  <si>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</si>
  <si>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</si>
  <si>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</si>
  <si>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</si>
  <si>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</si>
  <si>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</si>
  <si>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</si>
  <si>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</si>
  <si>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</si>
  <si>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</si>
  <si>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</si>
  <si>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</si>
  <si>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</si>
  <si>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</si>
  <si>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</si>
  <si>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</si>
  <si>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</si>
  <si>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</si>
  <si>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</si>
  <si>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</si>
  <si>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</si>
  <si>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</si>
  <si>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</si>
  <si>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</si>
  <si>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</si>
  <si>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</si>
  <si>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</si>
  <si>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</si>
  <si>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</si>
  <si>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</si>
  <si>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</si>
  <si>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</si>
  <si>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</si>
  <si>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</si>
  <si>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</si>
  <si>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</si>
  <si>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</si>
  <si>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</si>
  <si>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</si>
  <si>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</si>
  <si>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</si>
  <si>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</si>
  <si>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</si>
  <si>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</si>
  <si>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</si>
  <si>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</si>
  <si>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</si>
  <si>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</si>
  <si>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</si>
  <si>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</si>
  <si>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</si>
  <si>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</si>
  <si>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</si>
  <si>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</si>
  <si>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</si>
  <si>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</si>
  <si>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</si>
  <si>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</si>
  <si>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</si>
  <si>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</si>
  <si>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</si>
  <si>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</si>
  <si>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</si>
  <si>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</si>
  <si>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</si>
  <si>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</si>
  <si>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</si>
  <si>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</si>
  <si>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</si>
  <si>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</si>
  <si>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</si>
  <si>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</si>
  <si>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</si>
  <si>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</si>
  <si>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</si>
  <si>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</si>
  <si>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</si>
  <si>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</si>
  <si>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</si>
  <si>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</si>
  <si>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</si>
  <si>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</si>
  <si>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</si>
  <si>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</si>
  <si>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</si>
  <si>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</si>
  <si>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</si>
  <si>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</si>
  <si>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</si>
  <si>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</si>
  <si>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</si>
  <si>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</si>
  <si>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</si>
  <si>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</si>
  <si>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</si>
  <si>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</si>
  <si>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</si>
  <si>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</si>
  <si>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</si>
  <si>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</si>
  <si>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</si>
  <si>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</si>
  <si>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</si>
  <si>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</si>
  <si>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</si>
  <si>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</si>
  <si>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</si>
  <si>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</si>
  <si>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</si>
  <si>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</si>
  <si>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</si>
  <si>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</si>
  <si>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</si>
  <si>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</si>
  <si>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</si>
  <si>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</si>
  <si>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</si>
  <si>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</si>
  <si>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</si>
  <si>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</si>
  <si>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</si>
  <si>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</si>
  <si>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</si>
  <si>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</si>
  <si>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</si>
  <si>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</si>
  <si>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</si>
  <si>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</si>
  <si>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</si>
  <si>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</si>
  <si>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</si>
  <si>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</si>
  <si>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</si>
  <si>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</si>
  <si>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</si>
  <si>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</si>
  <si>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</si>
  <si>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</si>
  <si>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</si>
  <si>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</si>
  <si>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</si>
  <si>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</si>
  <si>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</si>
  <si>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</si>
  <si>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</si>
  <si>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</si>
  <si>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</si>
  <si>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</si>
  <si>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</si>
  <si>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</si>
  <si>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</si>
  <si>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</si>
  <si>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</si>
  <si>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</si>
  <si>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</si>
  <si>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</si>
  <si>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</si>
  <si>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</si>
  <si>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</si>
  <si>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</si>
  <si>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</si>
  <si>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</si>
  <si>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</si>
  <si>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</si>
  <si>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</si>
  <si>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</si>
  <si>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</si>
  <si>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</si>
  <si>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</si>
  <si>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</si>
  <si>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</si>
  <si>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</si>
  <si>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</si>
  <si>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</si>
  <si>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</si>
  <si>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</si>
  <si>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</si>
  <si>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</si>
  <si>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</si>
  <si>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</si>
  <si>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</si>
  <si>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</si>
  <si>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</si>
  <si>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</si>
  <si>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</si>
  <si>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</si>
  <si>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</si>
  <si>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</si>
  <si>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</si>
  <si>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</si>
  <si>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</si>
  <si>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</si>
  <si>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</si>
  <si>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</si>
  <si>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</si>
  <si>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</si>
  <si>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</si>
  <si>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</si>
  <si>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</si>
  <si>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</si>
  <si>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</si>
  <si>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</si>
  <si>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</si>
  <si>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</si>
  <si>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</si>
  <si>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</si>
  <si>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</si>
  <si>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</si>
  <si>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</si>
  <si>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</si>
  <si>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</si>
  <si>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</si>
  <si>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</si>
  <si>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</si>
  <si>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</si>
  <si>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</si>
  <si>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</si>
  <si>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</si>
  <si>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</si>
  <si>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</si>
  <si>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</si>
  <si>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</si>
  <si>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</si>
  <si>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</si>
  <si>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</si>
  <si>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</si>
  <si>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</si>
  <si>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</si>
  <si>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</si>
  <si>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</si>
  <si>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</si>
  <si>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</si>
  <si>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</si>
  <si>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</si>
  <si>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</si>
  <si>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</si>
  <si>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</si>
  <si>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</si>
  <si>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</si>
  <si>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</si>
  <si>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</si>
  <si>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</si>
  <si>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</si>
  <si>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</si>
  <si>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</si>
  <si>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</si>
  <si>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</si>
  <si>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</si>
  <si>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</si>
  <si>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</si>
  <si>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</si>
  <si>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</si>
  <si>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</si>
  <si>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</si>
  <si>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</si>
  <si>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</si>
  <si>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</si>
  <si>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</si>
  <si>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</si>
  <si>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</si>
  <si>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</si>
  <si>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</si>
  <si>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</si>
  <si>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</si>
  <si>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</si>
  <si>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</si>
  <si>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</si>
  <si>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</si>
  <si>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</si>
  <si>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</si>
  <si>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</si>
  <si>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</si>
  <si>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</si>
  <si>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</si>
  <si>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</si>
  <si>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</si>
  <si>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</si>
  <si>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</si>
  <si>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</si>
  <si>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</si>
  <si>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</si>
  <si>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</si>
  <si>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</si>
  <si>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</si>
  <si>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</si>
  <si>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</si>
  <si>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</si>
  <si>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</si>
  <si>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</si>
  <si>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</si>
  <si>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</si>
  <si>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</si>
  <si>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</si>
  <si>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</si>
  <si>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</si>
  <si>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</si>
  <si>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</si>
  <si>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</si>
  <si>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</si>
  <si>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</si>
  <si>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</si>
  <si>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</si>
  <si>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</si>
  <si>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</si>
  <si>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</si>
  <si>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</si>
  <si>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</si>
  <si>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</si>
  <si>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</si>
  <si>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</si>
  <si>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</si>
  <si>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</si>
  <si>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</si>
  <si>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</si>
  <si>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</si>
  <si>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</si>
  <si>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</si>
  <si>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</si>
  <si>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</si>
  <si>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</si>
  <si>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</si>
  <si>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</si>
  <si>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</si>
  <si>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</si>
  <si>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</si>
  <si>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</si>
  <si>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</si>
  <si>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</si>
  <si>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</si>
  <si>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</si>
  <si>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</si>
  <si>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</si>
  <si>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</si>
  <si>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</si>
  <si>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</si>
  <si>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</si>
  <si>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</si>
  <si>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</si>
  <si>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</si>
  <si>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</si>
  <si>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</si>
  <si>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</si>
  <si>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</si>
  <si>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</si>
  <si>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</si>
  <si>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</si>
  <si>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</si>
  <si>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</si>
  <si>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</si>
  <si>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</si>
  <si>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</si>
  <si>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</si>
  <si>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</si>
  <si>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</si>
  <si>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</si>
  <si>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</si>
  <si>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</si>
  <si>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</si>
  <si>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</si>
  <si>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</si>
  <si>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</si>
  <si>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</si>
  <si>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</si>
  <si>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</si>
  <si>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</si>
  <si>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</si>
  <si>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</si>
  <si>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</si>
  <si>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</si>
  <si>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</si>
  <si>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</si>
  <si>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</si>
  <si>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</si>
  <si>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</si>
  <si>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</si>
  <si>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</si>
  <si>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</si>
  <si>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</si>
  <si>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</si>
  <si>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</si>
  <si>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</si>
  <si>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</si>
  <si>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</si>
  <si>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</si>
  <si>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</si>
  <si>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</si>
  <si>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</si>
  <si>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</si>
  <si>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</si>
  <si>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</si>
  <si>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</si>
  <si>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</si>
  <si>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</si>
  <si>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</si>
  <si>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</si>
  <si>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</si>
  <si>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</si>
  <si>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</si>
  <si>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</si>
  <si>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</si>
  <si>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</si>
  <si>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</si>
  <si>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</si>
  <si>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</si>
  <si>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</si>
  <si>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</si>
  <si>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</si>
  <si>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</si>
  <si>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</si>
  <si>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</si>
  <si>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</si>
  <si>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</si>
  <si>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</si>
  <si>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</si>
  <si>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</si>
  <si>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</si>
  <si>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</si>
  <si>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</si>
  <si>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</si>
  <si>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</si>
  <si>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</si>
  <si>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</si>
  <si>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</si>
  <si>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</si>
  <si>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</si>
  <si>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</si>
  <si>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</si>
  <si>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</si>
  <si>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</si>
  <si>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</si>
  <si>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</si>
  <si>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</si>
  <si>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</si>
  <si>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</si>
  <si>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</si>
  <si>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</si>
  <si>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</si>
  <si>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</si>
  <si>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</si>
  <si>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</si>
  <si>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</si>
  <si>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</si>
  <si>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</si>
  <si>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</si>
  <si>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</si>
  <si>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</si>
  <si>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</si>
  <si>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</si>
  <si>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</si>
  <si>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</si>
  <si>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</si>
  <si>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</si>
  <si>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</si>
  <si>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</si>
  <si>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</si>
  <si>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</si>
  <si>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</si>
  <si>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</si>
  <si>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</si>
  <si>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</si>
  <si>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</si>
  <si>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</si>
  <si>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</si>
  <si>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</si>
  <si>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</si>
  <si>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</si>
  <si>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</si>
  <si>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</si>
  <si>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</si>
  <si>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</si>
  <si>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</si>
  <si>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</si>
  <si>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</si>
  <si>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</si>
  <si>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</si>
  <si>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</si>
  <si>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</si>
  <si>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</si>
  <si>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</si>
  <si>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</si>
  <si>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</si>
  <si>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</si>
  <si>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</si>
  <si>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</si>
  <si>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</si>
  <si>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</si>
  <si>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</si>
  <si>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</si>
  <si>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</si>
  <si>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</si>
  <si>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</si>
  <si>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</si>
  <si>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</si>
  <si>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</si>
  <si>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</si>
  <si>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</si>
  <si>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</si>
  <si>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</si>
  <si>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</si>
  <si>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</si>
  <si>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</si>
  <si>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</si>
  <si>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</si>
  <si>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</si>
  <si>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</si>
  <si>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</si>
  <si>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</si>
  <si>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</si>
  <si>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</si>
  <si>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</si>
  <si>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</si>
  <si>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</si>
  <si>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</si>
  <si>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</si>
  <si>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</si>
  <si>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</si>
  <si>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</si>
  <si>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</si>
  <si>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</si>
  <si>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</si>
  <si>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</si>
  <si>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</si>
  <si>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</si>
  <si>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</si>
  <si>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</si>
  <si>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</si>
  <si>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</si>
  <si>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</si>
  <si>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</si>
  <si>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</si>
  <si>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</si>
  <si>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</si>
  <si>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</si>
  <si>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</si>
  <si>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</si>
  <si>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</si>
  <si>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</si>
  <si>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</si>
  <si>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</si>
  <si>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</si>
  <si>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</si>
  <si>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</si>
  <si>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</si>
  <si>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</si>
  <si>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</si>
  <si>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</si>
  <si>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</si>
  <si>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</si>
  <si>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</si>
  <si>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</si>
  <si>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</si>
  <si>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</si>
  <si>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</si>
  <si>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</si>
  <si>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</si>
  <si>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</si>
  <si>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</si>
  <si>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</si>
  <si>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</si>
  <si>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</si>
  <si>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</si>
  <si>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</si>
  <si>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</si>
  <si>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</si>
  <si>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</si>
  <si>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</si>
  <si>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</si>
  <si>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</si>
  <si>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</si>
  <si>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</si>
  <si>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</si>
  <si>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</si>
  <si>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</si>
  <si>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</si>
  <si>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</si>
  <si>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</si>
  <si>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</si>
  <si>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</si>
  <si>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</si>
  <si>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</si>
  <si>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</si>
  <si>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</si>
  <si>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</si>
  <si>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</si>
  <si>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</si>
  <si>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</si>
  <si>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</si>
  <si>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</si>
  <si>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</si>
  <si>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</si>
  <si>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</si>
  <si>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</si>
  <si>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</si>
  <si>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</si>
  <si>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</si>
  <si>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</si>
  <si>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</si>
  <si>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</si>
  <si>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</si>
  <si>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</si>
  <si>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</si>
  <si>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</si>
  <si>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</si>
  <si>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</si>
  <si>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</si>
  <si>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</si>
  <si>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</si>
  <si>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</si>
  <si>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</si>
  <si>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</si>
  <si>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</si>
  <si>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</si>
  <si>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</si>
  <si>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</si>
  <si>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</si>
  <si>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</si>
  <si>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</si>
  <si>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</si>
  <si>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</si>
  <si>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</si>
  <si>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</si>
  <si>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</si>
  <si>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</si>
  <si>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</si>
  <si>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</si>
  <si>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</si>
  <si>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</si>
  <si>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</si>
  <si>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</si>
  <si>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</si>
  <si>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</si>
  <si>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</si>
  <si>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</si>
  <si>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</si>
  <si>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</si>
  <si>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</si>
  <si>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</si>
  <si>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</si>
  <si>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</si>
  <si>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</si>
  <si>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</si>
  <si>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</si>
  <si>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</si>
  <si>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</si>
  <si>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</si>
  <si>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</si>
  <si>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</si>
  <si>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</si>
  <si>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</si>
  <si>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</si>
  <si>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</si>
  <si>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</si>
  <si>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</si>
  <si>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</si>
  <si>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</si>
  <si>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</si>
  <si>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</si>
  <si>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</si>
  <si>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</si>
  <si>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</si>
  <si>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</si>
  <si>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</si>
  <si>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</si>
  <si>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</si>
  <si>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</si>
  <si>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</si>
  <si>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</si>
  <si>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</si>
  <si>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</si>
  <si>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</si>
  <si>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</si>
  <si>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</si>
  <si>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</si>
  <si>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</si>
  <si>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</si>
  <si>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</si>
  <si>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</si>
  <si>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</si>
  <si>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</si>
  <si>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</si>
  <si>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</si>
  <si>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</si>
  <si>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</si>
  <si>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</si>
  <si>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</si>
  <si>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</si>
  <si>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</si>
  <si>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</si>
  <si>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</si>
  <si>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</si>
  <si>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</si>
  <si>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</si>
  <si>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</si>
  <si>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</si>
  <si>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</si>
  <si>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</si>
  <si>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</si>
  <si>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</si>
  <si>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</si>
  <si>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</si>
  <si>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</si>
  <si>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</si>
  <si>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</si>
  <si>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</si>
  <si>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</si>
  <si>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</si>
  <si>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</si>
  <si>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</si>
  <si>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</si>
  <si>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</si>
  <si>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</si>
  <si>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</si>
  <si>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</si>
  <si>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</si>
  <si>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</si>
  <si>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</si>
  <si>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</si>
  <si>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</si>
  <si>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</si>
  <si>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</si>
  <si>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</si>
  <si>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</si>
  <si>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</si>
  <si>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</si>
  <si>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</si>
  <si>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</si>
  <si>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</si>
  <si>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</si>
  <si>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</si>
  <si>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</si>
  <si>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</si>
  <si>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</si>
  <si>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</si>
  <si>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</si>
  <si>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</si>
  <si>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</si>
  <si>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</si>
  <si>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</si>
  <si>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</si>
  <si>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</si>
  <si>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</si>
  <si>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</si>
  <si>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</si>
  <si>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</si>
  <si>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</si>
  <si>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</si>
  <si>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</si>
  <si>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</si>
  <si>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</si>
  <si>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</si>
  <si>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</si>
  <si>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</si>
  <si>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</si>
  <si>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</si>
  <si>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</si>
  <si>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</si>
  <si>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</si>
  <si>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</si>
  <si>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</si>
  <si>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</si>
  <si>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</si>
  <si>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</si>
  <si>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</si>
  <si>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</si>
  <si>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</si>
  <si>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</si>
  <si>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</si>
  <si>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</si>
  <si>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</si>
  <si>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</si>
  <si>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</si>
  <si>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</si>
  <si>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</si>
  <si>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</si>
  <si>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</si>
  <si>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</si>
  <si>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</si>
  <si>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</si>
  <si>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</si>
  <si>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</si>
  <si>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</si>
  <si>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</si>
  <si>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</si>
  <si>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</si>
  <si>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</si>
  <si>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</si>
  <si>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</si>
  <si>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</si>
  <si>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</si>
  <si>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</si>
  <si>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</si>
  <si>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</si>
  <si>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</si>
  <si>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</si>
  <si>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</si>
  <si>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</si>
  <si>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</si>
  <si>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</si>
  <si>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</si>
  <si>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</si>
  <si>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</si>
  <si>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</si>
  <si>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</si>
  <si>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</si>
  <si>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</si>
  <si>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</si>
  <si>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</si>
  <si>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</si>
  <si>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</si>
  <si>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</si>
  <si>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</si>
  <si>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</si>
  <si>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</si>
  <si>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</si>
  <si>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</si>
  <si>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</si>
  <si>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</si>
  <si>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</si>
  <si>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</si>
  <si>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</si>
  <si>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</si>
  <si>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</si>
  <si>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</si>
  <si>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</si>
  <si>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</si>
  <si>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</si>
  <si>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</si>
  <si>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</si>
  <si>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</si>
  <si>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</si>
  <si>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</si>
  <si>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</si>
  <si>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</si>
  <si>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</si>
  <si>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</si>
  <si>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</si>
  <si>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</si>
  <si>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</si>
  <si>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</si>
  <si>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</si>
  <si>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</si>
  <si>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</si>
  <si>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</si>
  <si>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</si>
  <si>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</si>
  <si>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</si>
  <si>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</si>
  <si>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</si>
  <si>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</si>
  <si>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</si>
  <si>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</si>
  <si>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</si>
  <si>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</si>
  <si>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</si>
  <si>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</si>
  <si>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</si>
  <si>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</si>
  <si>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</si>
  <si>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</si>
  <si>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</si>
  <si>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</si>
  <si>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</si>
  <si>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</si>
  <si>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</si>
  <si>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</si>
  <si>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</si>
  <si>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</si>
  <si>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</si>
  <si>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</si>
  <si>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</si>
  <si>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</si>
  <si>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</si>
  <si>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</si>
  <si>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</si>
  <si>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</si>
  <si>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</si>
  <si>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</si>
  <si>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</si>
  <si>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</si>
  <si>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</si>
  <si>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</si>
  <si>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</si>
  <si>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</si>
  <si>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</si>
  <si>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</si>
  <si>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</si>
  <si>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</si>
  <si>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</si>
  <si>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</si>
  <si>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</si>
  <si>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</si>
  <si>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</si>
  <si>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</si>
  <si>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</si>
  <si>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</si>
  <si>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</si>
  <si>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</si>
  <si>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</si>
  <si>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</si>
  <si>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</si>
  <si>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</si>
  <si>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</si>
  <si>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</si>
  <si>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</si>
  <si>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</si>
  <si>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</si>
  <si>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</si>
  <si>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</si>
  <si>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</si>
  <si>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</si>
  <si>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</si>
  <si>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</si>
  <si>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</si>
  <si>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</si>
  <si>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</si>
  <si>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</si>
  <si>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</si>
  <si>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</si>
  <si>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</si>
  <si>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</si>
  <si>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</si>
  <si>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</si>
  <si>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</si>
  <si>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</si>
  <si>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</si>
  <si>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</si>
  <si>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</si>
  <si>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</si>
  <si>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</si>
  <si>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</si>
  <si>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</si>
  <si>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</si>
  <si>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</si>
  <si>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</si>
  <si>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</si>
  <si>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</si>
  <si>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</si>
  <si>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</si>
  <si>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</si>
  <si>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</si>
  <si>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</si>
  <si>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</si>
  <si>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</si>
  <si>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</si>
  <si>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</si>
  <si>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</si>
  <si>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</si>
  <si>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</si>
  <si>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</si>
  <si>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</si>
  <si>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</si>
  <si>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</si>
  <si>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</si>
  <si>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</si>
  <si>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</si>
  <si>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</si>
  <si>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</si>
  <si>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</si>
  <si>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</si>
  <si>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</si>
  <si>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</si>
  <si>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</si>
  <si>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</si>
  <si>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</si>
  <si>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</si>
  <si>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</si>
  <si>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</si>
  <si>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</si>
  <si>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</si>
  <si>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</si>
  <si>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</si>
  <si>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</si>
  <si>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</si>
  <si>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</si>
  <si>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</si>
  <si>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</si>
  <si>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</si>
  <si>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</si>
  <si>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</si>
  <si>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</si>
  <si>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</si>
  <si>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</si>
  <si>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</si>
  <si>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</si>
  <si>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</si>
  <si>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</si>
  <si>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</si>
  <si>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</si>
  <si>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</si>
  <si>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</si>
  <si>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</si>
  <si>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</si>
  <si>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</si>
  <si>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</si>
  <si>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</si>
  <si>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</si>
  <si>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</si>
  <si>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</si>
  <si>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</si>
  <si>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</si>
  <si>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</si>
  <si>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</si>
  <si>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</si>
  <si>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</si>
  <si>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</si>
  <si>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</si>
  <si>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</si>
  <si>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</si>
  <si>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</si>
  <si>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</si>
  <si>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</si>
  <si>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</si>
  <si>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</si>
  <si>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</si>
  <si>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</si>
  <si>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</si>
  <si>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</si>
  <si>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</si>
  <si>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</si>
  <si>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</si>
  <si>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</si>
  <si>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</si>
  <si>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</si>
  <si>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</si>
  <si>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</si>
  <si>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</si>
  <si>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</si>
  <si>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</si>
  <si>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</si>
  <si>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</si>
  <si>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</si>
  <si>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</si>
  <si>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</si>
  <si>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</si>
  <si>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</si>
  <si>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</si>
  <si>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</si>
  <si>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</si>
  <si>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</si>
  <si>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</si>
  <si>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</si>
  <si>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</si>
  <si>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</si>
  <si>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</si>
  <si>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</si>
  <si>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</si>
  <si>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</si>
  <si>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</si>
  <si>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</si>
  <si>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</si>
  <si>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</si>
  <si>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</si>
  <si>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</si>
  <si>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</si>
  <si>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</si>
  <si>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</si>
  <si>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</si>
  <si>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</si>
  <si>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</si>
  <si>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</si>
  <si>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</si>
  <si>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</si>
  <si>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</si>
  <si>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</si>
  <si>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</si>
  <si>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</si>
  <si>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</si>
  <si>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</si>
  <si>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</si>
  <si>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</si>
  <si>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</si>
  <si>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</si>
  <si>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</si>
  <si>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</si>
  <si>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</si>
  <si>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</si>
  <si>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</si>
  <si>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</si>
  <si>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</si>
  <si>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</si>
  <si>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</si>
  <si>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</si>
  <si>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</si>
  <si>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</si>
  <si>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</si>
  <si>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</si>
  <si>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</si>
  <si>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</si>
  <si>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</si>
  <si>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</si>
  <si>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</si>
  <si>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</si>
  <si>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</si>
  <si>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</si>
  <si>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</si>
  <si>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</si>
  <si>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</si>
  <si>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</si>
  <si>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</si>
  <si>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</si>
  <si>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</si>
  <si>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</si>
  <si>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</si>
  <si>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</si>
  <si>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</si>
  <si>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</si>
  <si>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</si>
  <si>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</si>
  <si>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</si>
  <si>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</si>
  <si>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</si>
  <si>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</si>
  <si>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</si>
  <si>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</si>
  <si>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</si>
  <si>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</si>
  <si>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</si>
  <si>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</si>
  <si>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</si>
  <si>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</si>
  <si>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</si>
  <si>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</si>
  <si>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</si>
  <si>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</si>
  <si>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</si>
  <si>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</si>
  <si>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</si>
  <si>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</si>
  <si>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</si>
  <si>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</si>
  <si>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</si>
  <si>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</si>
  <si>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</si>
  <si>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</si>
  <si>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</si>
  <si>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</si>
  <si>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</si>
  <si>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</si>
  <si>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</si>
  <si>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</si>
  <si>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</si>
  <si>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</si>
  <si>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</si>
  <si>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</si>
  <si>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</si>
  <si>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</si>
  <si>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</si>
  <si>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</si>
  <si>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</si>
  <si>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</si>
  <si>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</si>
  <si>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</si>
  <si>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</si>
  <si>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</si>
  <si>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</si>
  <si>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</si>
  <si>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</si>
  <si>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</si>
  <si>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</si>
  <si>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</si>
  <si>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</si>
  <si>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</si>
  <si>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</si>
  <si>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</si>
  <si>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</si>
  <si>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</si>
  <si>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</si>
  <si>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</si>
  <si>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</si>
  <si>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</si>
  <si>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</si>
  <si>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</si>
  <si>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</si>
  <si>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</si>
  <si>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</si>
  <si>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</si>
  <si>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</si>
  <si>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</si>
  <si>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</si>
  <si>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</si>
  <si>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</si>
  <si>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</si>
  <si>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</si>
  <si>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</si>
  <si>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</si>
  <si>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</si>
  <si>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</si>
  <si>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</si>
  <si>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</si>
  <si>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</si>
  <si>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</si>
  <si>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</si>
  <si>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</si>
  <si>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</si>
  <si>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</si>
  <si>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</si>
  <si>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</si>
  <si>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</si>
  <si>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</si>
  <si>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</si>
  <si>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</si>
  <si>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</si>
  <si>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</si>
  <si>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</si>
  <si>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</si>
  <si>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</si>
  <si>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</si>
  <si>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</si>
  <si>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</si>
  <si>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</si>
  <si>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</si>
  <si>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</si>
  <si>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</si>
  <si>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</si>
  <si>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</si>
  <si>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</si>
  <si>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</si>
  <si>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</si>
  <si>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</si>
  <si>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</si>
  <si>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</si>
  <si>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</si>
  <si>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</si>
  <si>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</si>
  <si>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</si>
  <si>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</si>
  <si>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</si>
  <si>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</si>
  <si>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</si>
  <si>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</si>
  <si>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</si>
  <si>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</si>
  <si>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</si>
  <si>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</si>
  <si>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</si>
  <si>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</si>
  <si>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</si>
  <si>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</si>
  <si>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</si>
  <si>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</si>
  <si>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</si>
  <si>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</si>
  <si>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</si>
  <si>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</si>
  <si>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</si>
  <si>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</si>
  <si>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</si>
  <si>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</si>
  <si>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</si>
  <si>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</si>
  <si>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</si>
  <si>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</si>
  <si>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</si>
  <si>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</si>
  <si>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</si>
  <si>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</si>
  <si>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</si>
  <si>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</si>
  <si>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</si>
  <si>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</si>
  <si>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</si>
  <si>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</si>
  <si>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</si>
  <si>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</si>
  <si>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</si>
  <si>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</si>
  <si>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</si>
  <si>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</si>
  <si>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</si>
  <si>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</si>
  <si>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</si>
  <si>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</si>
  <si>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</si>
  <si>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</si>
  <si>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</si>
  <si>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</si>
  <si>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</si>
  <si>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</si>
  <si>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</si>
  <si>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</si>
  <si>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</si>
  <si>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</si>
  <si>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</si>
  <si>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</si>
  <si>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</si>
  <si>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</si>
  <si>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</si>
  <si>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</si>
  <si>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</si>
  <si>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</si>
  <si>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</si>
  <si>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</si>
  <si>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</si>
  <si>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</si>
  <si>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</si>
  <si>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</si>
  <si>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</si>
  <si>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</si>
  <si>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</si>
  <si>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</si>
  <si>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</si>
  <si>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</si>
  <si>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</si>
  <si>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</si>
  <si>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</si>
  <si>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</si>
  <si>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</si>
  <si>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</si>
  <si>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</si>
  <si>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</si>
  <si>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</si>
  <si>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</si>
  <si>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</si>
  <si>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</si>
  <si>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</si>
  <si>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</si>
  <si>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</si>
  <si>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</si>
  <si>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</si>
  <si>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</si>
  <si>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</si>
  <si>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</si>
  <si>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</si>
  <si>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</si>
  <si>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</si>
  <si>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</si>
  <si>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</si>
  <si>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</si>
  <si>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</si>
  <si>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</si>
  <si>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</si>
  <si>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</si>
  <si>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</si>
  <si>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</si>
  <si>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</si>
  <si>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</si>
  <si>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</si>
  <si>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</si>
  <si>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</si>
  <si>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</si>
  <si>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</si>
  <si>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</si>
  <si>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</si>
  <si>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</si>
  <si>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</si>
  <si>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</si>
  <si>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</si>
  <si>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</si>
  <si>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</si>
  <si>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</si>
  <si>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</si>
  <si>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</si>
  <si>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</si>
  <si>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</si>
  <si>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</si>
  <si>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</si>
  <si>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</si>
  <si>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</si>
  <si>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</si>
  <si>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</si>
  <si>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</si>
  <si>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</si>
  <si>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</si>
  <si>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</si>
  <si>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</si>
  <si>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</si>
  <si>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</si>
  <si>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</si>
  <si>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</si>
  <si>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</si>
  <si>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</si>
  <si>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</si>
  <si>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</si>
  <si>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</si>
  <si>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</si>
  <si>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</si>
  <si>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</si>
  <si>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</si>
  <si>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</si>
  <si>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</si>
  <si>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</si>
  <si>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</si>
  <si>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</si>
  <si>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</si>
  <si>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</si>
  <si>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</si>
  <si>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</si>
  <si>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</si>
  <si>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</si>
  <si>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</si>
  <si>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</si>
  <si>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</si>
  <si>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</si>
  <si>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</si>
  <si>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</si>
  <si>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</si>
  <si>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</si>
  <si>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</si>
  <si>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</si>
  <si>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</si>
  <si>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</si>
  <si>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</si>
  <si>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</si>
  <si>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</si>
  <si>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</si>
  <si>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</si>
  <si>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</si>
  <si>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</si>
  <si>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</si>
  <si>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</si>
  <si>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</si>
  <si>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</si>
  <si>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</si>
  <si>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</si>
  <si>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</si>
  <si>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</si>
  <si>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</si>
  <si>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</si>
  <si>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</si>
  <si>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</si>
  <si>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</si>
  <si>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</si>
  <si>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</si>
  <si>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</si>
  <si>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</si>
  <si>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</si>
  <si>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</si>
  <si>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</si>
  <si>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</si>
  <si>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</si>
  <si>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</si>
  <si>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</si>
  <si>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</si>
  <si>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</si>
  <si>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</si>
  <si>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</si>
  <si>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</si>
  <si>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</si>
  <si>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</si>
  <si>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</si>
  <si>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</si>
  <si>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</si>
  <si>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</si>
  <si>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</si>
  <si>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</si>
  <si>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</si>
  <si>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</si>
  <si>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</si>
  <si>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</si>
  <si>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</si>
  <si>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</si>
  <si>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</si>
  <si>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</si>
  <si>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</si>
  <si>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</si>
  <si>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</si>
  <si>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</si>
  <si>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</si>
  <si>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</si>
  <si>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</si>
  <si>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</si>
  <si>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</si>
  <si>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</si>
  <si>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</si>
  <si>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</si>
  <si>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</si>
  <si>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</si>
  <si>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</si>
  <si>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</si>
  <si>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</si>
  <si>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</si>
  <si>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</si>
  <si>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</si>
  <si>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</si>
  <si>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</si>
  <si>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</si>
  <si>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</si>
  <si>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</si>
  <si>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</si>
  <si>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</si>
  <si>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</si>
  <si>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</si>
  <si>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</si>
  <si>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</si>
  <si>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</si>
  <si>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</si>
  <si>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</si>
  <si>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</si>
  <si>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</si>
  <si>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</si>
  <si>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</si>
  <si>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</si>
  <si>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</si>
  <si>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</si>
  <si>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</si>
  <si>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</si>
  <si>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</si>
  <si>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</si>
  <si>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</si>
  <si>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</si>
  <si>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</si>
  <si>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</si>
  <si>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</si>
  <si>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</si>
  <si>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</si>
  <si>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</si>
  <si>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</si>
  <si>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</si>
  <si>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</si>
  <si>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</si>
  <si>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</si>
  <si>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</si>
  <si>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</si>
  <si>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</si>
  <si>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</si>
  <si>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</si>
  <si>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</si>
  <si>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</si>
  <si>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</si>
  <si>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</si>
  <si>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</si>
  <si>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</si>
  <si>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</si>
  <si>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</si>
  <si>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</si>
  <si>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</si>
  <si>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</si>
  <si>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</si>
  <si>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</si>
  <si>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</si>
  <si>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</si>
  <si>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</si>
  <si>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</si>
  <si>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</si>
  <si>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</si>
  <si>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</si>
  <si>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</si>
  <si>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</si>
  <si>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</si>
  <si>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</si>
  <si>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</si>
  <si>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</si>
  <si>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</si>
  <si>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</si>
  <si>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</si>
  <si>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</si>
  <si>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</si>
  <si>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</si>
  <si>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</si>
  <si>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</si>
  <si>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</si>
  <si>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</si>
  <si>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</si>
  <si>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</si>
  <si>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</si>
  <si>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</si>
  <si>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</si>
  <si>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</si>
  <si>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</si>
  <si>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</si>
  <si>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</si>
  <si>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</si>
  <si>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</si>
  <si>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</si>
  <si>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</si>
  <si>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</si>
  <si>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</si>
  <si>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</si>
  <si>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</si>
  <si>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</si>
  <si>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</si>
  <si>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</si>
  <si>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</si>
  <si>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</si>
  <si>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</si>
  <si>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</si>
  <si>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</si>
  <si>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</si>
  <si>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</si>
  <si>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</si>
  <si>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</si>
  <si>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</si>
  <si>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</si>
  <si>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</si>
  <si>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</si>
  <si>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</si>
  <si>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</si>
  <si>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</si>
  <si>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</si>
  <si>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</si>
  <si>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</si>
  <si>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</si>
  <si>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</si>
  <si>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</si>
  <si>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</si>
  <si>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</si>
  <si>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</si>
  <si>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</si>
  <si>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</si>
  <si>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</si>
  <si>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</si>
  <si>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</si>
  <si>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</si>
  <si>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</si>
  <si>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</si>
  <si>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</si>
  <si>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</si>
  <si>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</si>
  <si>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</si>
  <si>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</si>
  <si>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</si>
  <si>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</si>
  <si>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</si>
  <si>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</si>
  <si>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</si>
  <si>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</si>
  <si>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</si>
  <si>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</si>
  <si>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</si>
  <si>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</si>
  <si>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</si>
  <si>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</si>
  <si>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</si>
  <si>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</si>
  <si>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</si>
  <si>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</si>
  <si>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</si>
  <si>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</si>
  <si>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</si>
  <si>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</si>
  <si>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</si>
  <si>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</si>
  <si>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</si>
  <si>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</si>
  <si>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</si>
  <si>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</si>
  <si>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</si>
  <si>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</si>
  <si>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</si>
  <si>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</si>
  <si>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</si>
  <si>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</si>
  <si>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</si>
  <si>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</si>
  <si>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</si>
  <si>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</si>
  <si>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</si>
  <si>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</si>
  <si>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</si>
  <si>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</si>
  <si>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</si>
  <si>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</si>
  <si>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</si>
  <si>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</si>
  <si>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</si>
  <si>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</si>
  <si>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</si>
  <si>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</si>
  <si>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</si>
  <si>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</si>
  <si>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</si>
  <si>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</si>
  <si>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</si>
  <si>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</si>
  <si>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</si>
  <si>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</si>
  <si>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</si>
  <si>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</si>
  <si>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</si>
  <si>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</si>
  <si>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</si>
  <si>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</si>
  <si>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</si>
  <si>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</si>
  <si>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</si>
  <si>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</si>
  <si>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</si>
  <si>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</si>
  <si>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</si>
  <si>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</si>
  <si>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</si>
  <si>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</si>
  <si>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</si>
  <si>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</si>
  <si>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</si>
  <si>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</si>
  <si>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</si>
  <si>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</si>
  <si>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</si>
  <si>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</si>
  <si>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</si>
  <si>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</si>
  <si>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</si>
  <si>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</si>
  <si>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</si>
  <si>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</si>
  <si>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</si>
  <si>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</si>
  <si>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</si>
  <si>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</si>
  <si>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</si>
  <si>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</si>
  <si>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</si>
  <si>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</si>
  <si>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</si>
  <si>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</si>
  <si>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</si>
  <si>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</si>
  <si>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</si>
  <si>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</si>
  <si>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</si>
  <si>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</si>
  <si>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</si>
  <si>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</si>
  <si>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</si>
  <si>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</si>
  <si>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</si>
  <si>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</si>
  <si>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</si>
  <si>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</si>
  <si>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</si>
  <si>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</si>
  <si>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</si>
  <si>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</si>
  <si>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</si>
  <si>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</si>
  <si>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</si>
  <si>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</si>
  <si>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</si>
  <si>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</si>
  <si>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</si>
  <si>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</si>
  <si>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</si>
  <si>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</si>
  <si>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</si>
  <si>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</si>
  <si>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</si>
  <si>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</si>
  <si>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</si>
  <si>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</si>
  <si>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</si>
  <si>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</si>
  <si>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</si>
  <si>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</si>
  <si>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</si>
  <si>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</si>
  <si>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</si>
  <si>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</si>
  <si>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</si>
  <si>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</si>
  <si>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</si>
  <si>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</si>
  <si>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</si>
  <si>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</si>
  <si>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</si>
  <si>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</si>
  <si>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</si>
  <si>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</si>
  <si>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</si>
  <si>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</si>
  <si>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</si>
  <si>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</si>
  <si>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</si>
  <si>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</si>
  <si>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</si>
  <si>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</si>
  <si>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</si>
  <si>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</si>
  <si>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</si>
  <si>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</si>
  <si>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</si>
  <si>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</si>
  <si>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</si>
  <si>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</si>
  <si>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</si>
  <si>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</si>
  <si>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</si>
  <si>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</si>
  <si>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</si>
  <si>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</si>
  <si>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</si>
  <si>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</si>
  <si>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</si>
  <si>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</si>
  <si>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</si>
  <si>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</si>
  <si>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</si>
  <si>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</si>
  <si>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</si>
  <si>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</si>
  <si>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</si>
  <si>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</si>
  <si>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</si>
  <si>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</si>
  <si>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</si>
  <si>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</si>
  <si>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</si>
  <si>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</si>
  <si>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</si>
  <si>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</si>
  <si>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</si>
  <si>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</si>
  <si>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</si>
  <si>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</si>
  <si>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</si>
  <si>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</si>
  <si>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</si>
  <si>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</si>
  <si>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</si>
  <si>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</si>
  <si>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</si>
  <si>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</si>
  <si>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</si>
  <si>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</si>
  <si>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</si>
  <si>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</si>
  <si>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</si>
  <si>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</si>
  <si>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</si>
  <si>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</si>
  <si>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</si>
  <si>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</si>
  <si>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</si>
  <si>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</si>
  <si>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</si>
  <si>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</si>
  <si>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</si>
  <si>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</si>
  <si>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</si>
  <si>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</si>
  <si>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</si>
  <si>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</si>
  <si>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</si>
  <si>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</si>
  <si>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</si>
  <si>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</si>
  <si>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</si>
  <si>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</si>
  <si>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</si>
  <si>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</si>
  <si>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</si>
  <si>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</si>
  <si>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</si>
  <si>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</si>
  <si>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</si>
  <si>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</si>
  <si>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</si>
  <si>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</si>
  <si>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</si>
  <si>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</si>
  <si>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</si>
  <si>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</si>
  <si>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</si>
  <si>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</si>
  <si>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</si>
  <si>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</si>
  <si>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</si>
  <si>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</si>
  <si>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</si>
  <si>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</si>
  <si>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</si>
  <si>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</si>
  <si>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</si>
  <si>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</si>
  <si>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</si>
  <si>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</si>
  <si>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</si>
  <si>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</si>
  <si>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</si>
  <si>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</si>
  <si>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</si>
  <si>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</si>
  <si>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</si>
  <si>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</si>
  <si>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</si>
  <si>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</si>
  <si>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</si>
  <si>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</si>
  <si>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</si>
  <si>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</si>
  <si>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</si>
  <si>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</si>
  <si>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</si>
  <si>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</si>
  <si>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</si>
  <si>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</si>
  <si>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</si>
  <si>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</si>
  <si>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</si>
  <si>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</si>
  <si>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</si>
  <si>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</si>
  <si>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</si>
  <si>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</si>
  <si>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</si>
  <si>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</si>
  <si>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</si>
  <si>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</si>
  <si>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</si>
  <si>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</si>
  <si>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</si>
  <si>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</si>
  <si>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</si>
  <si>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</si>
  <si>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</si>
  <si>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</si>
  <si>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</si>
  <si>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</si>
  <si>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</si>
  <si>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</si>
  <si>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</si>
  <si>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</si>
  <si>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</si>
  <si>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</si>
  <si>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</si>
  <si>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</si>
  <si>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</si>
  <si>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</si>
  <si>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</si>
  <si>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</si>
  <si>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</si>
  <si>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</si>
  <si>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</si>
  <si>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</si>
  <si>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</si>
  <si>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</si>
  <si>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</si>
  <si>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</si>
  <si>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</si>
  <si>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</si>
  <si>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</si>
  <si>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</si>
  <si>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</si>
  <si>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</si>
  <si>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</si>
  <si>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</si>
  <si>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</si>
  <si>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</si>
  <si>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</si>
  <si>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</si>
  <si>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</si>
  <si>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</si>
  <si>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</si>
  <si>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</si>
  <si>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</si>
  <si>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</si>
  <si>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</si>
  <si>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</si>
  <si>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</si>
  <si>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</si>
  <si>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</si>
  <si>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</si>
  <si>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</si>
  <si>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</si>
  <si>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</si>
  <si>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</si>
  <si>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</si>
  <si>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</si>
  <si>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</si>
  <si>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</si>
  <si>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</si>
  <si>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</si>
  <si>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</si>
  <si>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</si>
  <si>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</si>
  <si>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</si>
  <si>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</si>
  <si>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</si>
  <si>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</si>
  <si>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</si>
  <si>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</si>
  <si>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</si>
  <si>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</si>
  <si>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</si>
  <si>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</si>
  <si>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</si>
  <si>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</si>
  <si>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</si>
  <si>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</si>
  <si>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</si>
  <si>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</si>
  <si>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</si>
  <si>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</si>
  <si>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</si>
  <si>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</si>
  <si>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</si>
  <si>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</si>
  <si>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</si>
  <si>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</si>
  <si>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</si>
  <si>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</si>
  <si>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</si>
  <si>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</si>
  <si>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</si>
  <si>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</si>
  <si>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</si>
  <si>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</si>
  <si>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</si>
  <si>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</si>
  <si>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</si>
  <si>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</si>
  <si>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</si>
  <si>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</si>
  <si>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</si>
  <si>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</si>
  <si>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</si>
  <si>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</si>
  <si>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</si>
  <si>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</si>
  <si>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</si>
  <si>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</si>
  <si>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</si>
  <si>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</si>
  <si>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</si>
  <si>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</si>
  <si>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</si>
  <si>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</si>
  <si>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</si>
  <si>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</si>
  <si>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</si>
  <si>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</si>
  <si>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</si>
  <si>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</si>
  <si>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</si>
  <si>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</si>
  <si>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</si>
  <si>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</si>
  <si>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</si>
  <si>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</si>
  <si>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</si>
  <si>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</si>
  <si>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</si>
  <si>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</si>
  <si>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</si>
  <si>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</si>
  <si>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</si>
  <si>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</si>
  <si>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</si>
  <si>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</si>
  <si>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</si>
  <si>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</si>
  <si>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</si>
  <si>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</si>
  <si>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</si>
  <si>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</si>
  <si>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</si>
  <si>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</si>
  <si>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</si>
  <si>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</si>
  <si>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</si>
  <si>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</si>
  <si>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</si>
  <si>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</si>
  <si>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</si>
  <si>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</si>
  <si>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</si>
  <si>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</si>
  <si>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</si>
  <si>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</si>
  <si>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</si>
  <si>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</si>
  <si>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</si>
  <si>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</si>
  <si>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</si>
  <si>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</si>
  <si>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</si>
  <si>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</si>
  <si>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</si>
  <si>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</si>
  <si>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</si>
  <si>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</si>
  <si>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</si>
  <si>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</si>
  <si>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</si>
  <si>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</si>
  <si>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</si>
  <si>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</si>
  <si>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</si>
  <si>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</si>
  <si>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</si>
  <si>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</si>
  <si>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</si>
  <si>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</si>
  <si>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</si>
  <si>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</si>
  <si>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</si>
  <si>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</si>
  <si>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</si>
  <si>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</si>
  <si>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</si>
  <si>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</si>
  <si>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</si>
  <si>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</si>
  <si>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</si>
  <si>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</si>
  <si>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</si>
  <si>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</si>
  <si>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</si>
  <si>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</si>
  <si>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</si>
  <si>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</si>
  <si>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</si>
  <si>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</si>
  <si>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</si>
  <si>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</si>
  <si>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</si>
  <si>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</si>
  <si>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</si>
  <si>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</si>
  <si>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</si>
  <si>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</si>
  <si>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</si>
  <si>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</si>
  <si>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</si>
  <si>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</si>
  <si>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</si>
  <si>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</si>
  <si>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</si>
  <si>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</si>
  <si>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</si>
  <si>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</si>
  <si>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</si>
  <si>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</si>
  <si>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</si>
  <si>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</si>
  <si>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</si>
  <si>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</si>
  <si>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</si>
  <si>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</si>
  <si>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</si>
  <si>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</si>
  <si>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</si>
  <si>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</si>
  <si>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</si>
  <si>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</si>
  <si>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</si>
  <si>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</si>
  <si>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</si>
  <si>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</si>
  <si>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</si>
  <si>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</si>
  <si>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</si>
  <si>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</si>
  <si>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</si>
  <si>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</si>
  <si>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</si>
  <si>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</si>
  <si>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</si>
  <si>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</si>
  <si>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</si>
  <si>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</si>
  <si>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</si>
  <si>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</si>
  <si>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</si>
  <si>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</si>
  <si>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</si>
  <si>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</si>
  <si>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</si>
  <si>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</si>
  <si>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</si>
  <si>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</si>
  <si>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</si>
  <si>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</si>
  <si>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</si>
  <si>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</si>
  <si>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</si>
  <si>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</si>
  <si>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</si>
  <si>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</si>
  <si>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</si>
  <si>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</si>
  <si>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</si>
  <si>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</si>
  <si>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</si>
  <si>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</si>
  <si>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</si>
  <si>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</si>
  <si>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</si>
  <si>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</si>
  <si>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</si>
  <si>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</si>
  <si>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</si>
  <si>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</si>
  <si>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</si>
  <si>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</si>
  <si>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</si>
  <si>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</si>
  <si>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</si>
  <si>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</si>
  <si>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</si>
  <si>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</si>
  <si>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</si>
  <si>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</si>
  <si>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</si>
  <si>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</si>
  <si>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</si>
  <si>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</si>
  <si>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</si>
  <si>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</si>
  <si>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</si>
  <si>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</si>
  <si>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</si>
  <si>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</si>
  <si>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</si>
  <si>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</si>
  <si>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</si>
  <si>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</si>
  <si>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</si>
  <si>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</si>
  <si>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</si>
  <si>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</si>
  <si>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</si>
  <si>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</si>
  <si>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</si>
  <si>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</si>
  <si>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</si>
  <si>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</si>
  <si>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</si>
  <si>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</si>
  <si>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</si>
  <si>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</si>
  <si>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</si>
  <si>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</si>
  <si>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</si>
  <si>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</si>
  <si>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</si>
  <si>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</si>
  <si>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</si>
  <si>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</si>
  <si>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</si>
  <si>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</si>
  <si>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</si>
  <si>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</si>
  <si>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</si>
  <si>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</si>
  <si>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</si>
  <si>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</si>
  <si>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</si>
  <si>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</si>
  <si>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</si>
  <si>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</si>
  <si>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</si>
  <si>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</si>
  <si>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</si>
  <si>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</si>
  <si>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</si>
  <si>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</si>
  <si>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</si>
  <si>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</si>
  <si>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</si>
  <si>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</si>
  <si>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</si>
  <si>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</si>
  <si>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</si>
  <si>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</si>
  <si>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</si>
  <si>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</si>
  <si>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</si>
  <si>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</si>
  <si>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</si>
  <si>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</si>
  <si>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</si>
  <si>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</si>
  <si>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</si>
  <si>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</si>
  <si>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</si>
  <si>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</si>
  <si>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</si>
  <si>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</si>
  <si>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</si>
  <si>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</si>
  <si>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</si>
  <si>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</si>
  <si>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</si>
  <si>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</si>
  <si>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</si>
  <si>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</si>
  <si>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</si>
  <si>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</si>
  <si>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</si>
  <si>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</si>
  <si>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</si>
  <si>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</si>
  <si>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</si>
  <si>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</si>
  <si>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</si>
  <si>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</si>
  <si>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</si>
  <si>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</si>
  <si>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</si>
  <si>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</si>
  <si>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</si>
  <si>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</si>
  <si>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</si>
  <si>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</si>
  <si>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</si>
  <si>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</si>
  <si>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</si>
  <si>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</si>
  <si>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</si>
  <si>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</si>
  <si>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</si>
  <si>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</si>
  <si>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</si>
  <si>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</si>
  <si>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</si>
  <si>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</si>
  <si>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</si>
  <si>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</si>
  <si>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</si>
  <si>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</si>
  <si>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</si>
  <si>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</si>
  <si>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</si>
  <si>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</si>
  <si>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</si>
  <si>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</si>
  <si>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</si>
  <si>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</si>
  <si>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</si>
  <si>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</si>
  <si>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</si>
  <si>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</si>
  <si>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</si>
  <si>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</si>
  <si>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</si>
  <si>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</si>
  <si>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</si>
  <si>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</si>
  <si>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</si>
  <si>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</si>
  <si>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</si>
  <si>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</si>
  <si>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</si>
  <si>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</si>
  <si>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</si>
  <si>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</si>
  <si>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</si>
  <si>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</si>
  <si>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</si>
  <si>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</si>
  <si>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</si>
  <si>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</si>
  <si>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</si>
  <si>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</si>
  <si>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</si>
  <si>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</si>
  <si>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</si>
  <si>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</si>
  <si>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</si>
  <si>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</si>
  <si>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</si>
  <si>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</si>
  <si>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</si>
  <si>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</si>
  <si>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</si>
  <si>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</si>
  <si>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</si>
  <si>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</si>
  <si>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</si>
  <si>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</si>
  <si>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</si>
  <si>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</si>
  <si>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</si>
  <si>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</si>
  <si>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</si>
  <si>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</si>
  <si>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</si>
  <si>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</si>
  <si>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</si>
  <si>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</si>
  <si>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</si>
  <si>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</si>
  <si>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</si>
  <si>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</si>
  <si>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</si>
  <si>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</si>
  <si>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</si>
  <si>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</si>
  <si>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</si>
  <si>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</si>
  <si>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</si>
  <si>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</si>
  <si>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</si>
  <si>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</si>
  <si>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</si>
  <si>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</si>
  <si>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</si>
  <si>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</si>
  <si>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</si>
  <si>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</si>
  <si>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</si>
  <si>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</si>
  <si>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</si>
  <si>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</si>
  <si>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</si>
  <si>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</si>
  <si>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</si>
  <si>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</si>
  <si>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</si>
  <si>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</si>
  <si>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</si>
  <si>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</si>
  <si>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</si>
  <si>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</si>
  <si>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</si>
  <si>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</si>
  <si>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</si>
  <si>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</si>
  <si>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</si>
  <si>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</si>
  <si>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</si>
  <si>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</si>
  <si>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</si>
  <si>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</si>
  <si>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</si>
  <si>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</si>
  <si>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</si>
  <si>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</si>
  <si>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</si>
  <si>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</si>
  <si>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</si>
  <si>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</si>
  <si>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</si>
  <si>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</si>
  <si>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</si>
  <si>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</si>
  <si>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</si>
  <si>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</si>
  <si>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</si>
  <si>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</si>
  <si>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</si>
  <si>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</si>
  <si>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</si>
  <si>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</si>
  <si>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</si>
  <si>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</si>
  <si>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</si>
  <si>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</si>
  <si>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</si>
  <si>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</si>
  <si>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</si>
  <si>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</si>
  <si>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</si>
  <si>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</si>
  <si>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</si>
  <si>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</si>
  <si>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</si>
  <si>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</si>
  <si>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</si>
  <si>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</si>
  <si>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</si>
  <si>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</si>
  <si>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</si>
  <si>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</si>
  <si>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</si>
  <si>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</si>
  <si>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</si>
  <si>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</si>
  <si>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</si>
  <si>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</si>
  <si>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</si>
  <si>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</si>
  <si>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</si>
  <si>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</si>
  <si>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</si>
  <si>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</si>
  <si>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</si>
  <si>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</si>
  <si>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</si>
  <si>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</si>
  <si>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</si>
  <si>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</si>
  <si>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</si>
  <si>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</si>
  <si>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</si>
  <si>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</si>
  <si>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</si>
  <si>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</si>
  <si>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</si>
  <si>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</si>
  <si>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</si>
  <si>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</si>
  <si>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</si>
  <si>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</si>
  <si>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</si>
  <si>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</si>
  <si>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</si>
  <si>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</si>
  <si>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</si>
  <si>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</si>
  <si>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</si>
  <si>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</si>
  <si>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</si>
  <si>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</si>
  <si>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</si>
  <si>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</si>
  <si>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</si>
  <si>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</si>
  <si>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</si>
  <si>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</si>
  <si>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</si>
  <si>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</si>
  <si>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</si>
  <si>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</si>
  <si>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</si>
  <si>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</si>
  <si>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</si>
  <si>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</si>
  <si>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</si>
  <si>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</si>
  <si>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</si>
  <si>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</si>
  <si>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</si>
  <si>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</si>
  <si>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</si>
  <si>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</si>
  <si>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</si>
  <si>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</si>
  <si>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</si>
  <si>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</si>
  <si>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</si>
  <si>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</si>
  <si>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</si>
  <si>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</si>
  <si>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</si>
  <si>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</si>
  <si>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</si>
  <si>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</si>
  <si>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</si>
  <si>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</si>
  <si>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</si>
  <si>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</si>
  <si>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</si>
  <si>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</si>
  <si>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</si>
  <si>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</si>
  <si>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</si>
  <si>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</si>
  <si>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</si>
  <si>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</si>
  <si>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</si>
  <si>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</si>
  <si>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</si>
  <si>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</si>
  <si>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</si>
  <si>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</si>
  <si>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</si>
  <si>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</si>
  <si>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</si>
  <si>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</si>
  <si>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</si>
  <si>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</si>
  <si>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</si>
  <si>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</si>
  <si>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</si>
  <si>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</si>
  <si>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</si>
  <si>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</si>
  <si>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</si>
  <si>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</si>
  <si>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</si>
  <si>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</si>
  <si>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</si>
  <si>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</si>
  <si>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</si>
  <si>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</si>
  <si>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</si>
  <si>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</si>
  <si>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</si>
  <si>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</si>
  <si>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</si>
  <si>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</si>
  <si>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</si>
  <si>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</si>
  <si>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</si>
  <si>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</si>
  <si>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</si>
  <si>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</si>
  <si>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</si>
  <si>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</si>
  <si>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</si>
  <si>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</si>
  <si>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</si>
  <si>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</si>
  <si>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</si>
  <si>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</si>
  <si>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</si>
  <si>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</si>
  <si>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</si>
  <si>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</si>
  <si>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</si>
  <si>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</si>
  <si>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</si>
  <si>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</si>
  <si>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</si>
  <si>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</si>
  <si>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</si>
  <si>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</si>
  <si>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</si>
  <si>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</si>
  <si>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</si>
  <si>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</si>
  <si>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</si>
  <si>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</si>
  <si>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</si>
  <si>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</si>
  <si>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</si>
  <si>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</si>
  <si>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</si>
  <si>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</si>
  <si>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</si>
  <si>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</si>
  <si>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</si>
  <si>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</si>
  <si>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</si>
  <si>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</si>
  <si>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</si>
  <si>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</si>
  <si>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</si>
  <si>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</si>
  <si>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</si>
  <si>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</si>
  <si>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</si>
  <si>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</si>
  <si>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</si>
  <si>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</si>
  <si>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</si>
  <si>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</si>
  <si>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</si>
  <si>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</si>
  <si>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</si>
  <si>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</si>
  <si>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</si>
  <si>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</si>
  <si>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</si>
  <si>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</si>
  <si>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</si>
  <si>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</si>
  <si>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</si>
  <si>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</si>
  <si>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</si>
  <si>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</si>
  <si>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</si>
  <si>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</si>
  <si>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</si>
  <si>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</si>
  <si>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</si>
  <si>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</si>
  <si>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</si>
  <si>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</si>
  <si>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</si>
  <si>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</si>
  <si>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</si>
  <si>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</si>
  <si>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</si>
  <si>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</si>
  <si>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</si>
  <si>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</si>
  <si>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</si>
  <si>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</si>
  <si>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</si>
  <si>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</si>
  <si>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</si>
  <si>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</si>
  <si>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</si>
  <si>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</si>
  <si>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</si>
  <si>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</si>
  <si>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</si>
  <si>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</si>
  <si>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</si>
  <si>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</si>
  <si>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</si>
  <si>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</si>
  <si>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</si>
  <si>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</si>
  <si>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</si>
  <si>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</si>
  <si>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</si>
  <si>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</si>
  <si>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</si>
  <si>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</si>
  <si>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</si>
  <si>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</si>
  <si>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</si>
  <si>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</si>
  <si>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</si>
  <si>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</si>
  <si>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</si>
  <si>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</si>
  <si>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</si>
  <si>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</si>
  <si>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</si>
  <si>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</si>
  <si>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</si>
  <si>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</si>
  <si>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</si>
  <si>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</si>
  <si>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</si>
  <si>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</si>
  <si>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</si>
  <si>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</si>
  <si>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</si>
  <si>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</si>
  <si>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</si>
  <si>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</si>
  <si>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</si>
  <si>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</si>
  <si>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</si>
  <si>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</si>
  <si>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</si>
  <si>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</si>
  <si>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</si>
  <si>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</si>
  <si>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</si>
  <si>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</si>
  <si>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</si>
  <si>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</si>
  <si>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</si>
  <si>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</si>
  <si>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</si>
  <si>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</si>
  <si>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</si>
  <si>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</si>
  <si>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</si>
  <si>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</si>
  <si>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</si>
  <si>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</si>
  <si>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</si>
  <si>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</si>
  <si>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</si>
  <si>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</si>
  <si>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</si>
  <si>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</si>
  <si>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</si>
  <si>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</si>
  <si>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</si>
  <si>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</si>
  <si>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</si>
  <si>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</si>
  <si>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</si>
  <si>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</si>
  <si>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</si>
  <si>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</si>
  <si>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</si>
  <si>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</si>
  <si>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</si>
  <si>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</si>
  <si>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</si>
  <si>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</si>
  <si>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</si>
  <si>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</si>
  <si>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</si>
  <si>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</si>
  <si>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</si>
  <si>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</si>
  <si>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</si>
  <si>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</si>
  <si>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</si>
  <si>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</si>
  <si>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</si>
  <si>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</si>
  <si>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</si>
  <si>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</si>
  <si>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</si>
  <si>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</si>
  <si>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</si>
  <si>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</si>
  <si>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</si>
  <si>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</si>
  <si>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</si>
  <si>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</si>
  <si>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</si>
  <si>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</si>
  <si>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</si>
  <si>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</si>
  <si>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</si>
  <si>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</si>
  <si>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</si>
  <si>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</si>
  <si>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</si>
  <si>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</si>
  <si>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</si>
  <si>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</si>
  <si>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</si>
  <si>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</si>
  <si>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</si>
  <si>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</si>
  <si>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</si>
  <si>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</si>
  <si>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</si>
  <si>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</si>
  <si>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</si>
  <si>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</si>
  <si>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</si>
  <si>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</si>
  <si>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</si>
  <si>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</si>
  <si>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</si>
  <si>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</si>
  <si>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</si>
  <si>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</si>
  <si>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</si>
  <si>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</si>
  <si>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</si>
  <si>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</si>
  <si>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</si>
  <si>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</si>
  <si>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</si>
  <si>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</si>
  <si>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</si>
  <si>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</si>
  <si>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</si>
  <si>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</si>
  <si>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</si>
  <si>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</si>
  <si>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</si>
  <si>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</si>
  <si>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</si>
  <si>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</si>
  <si>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</si>
  <si>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</si>
  <si>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</si>
  <si>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</si>
  <si>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</si>
  <si>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</si>
  <si>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</si>
  <si>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</si>
  <si>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</si>
  <si>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</si>
  <si>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</si>
  <si>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</si>
  <si>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</si>
  <si>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</si>
  <si>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</si>
  <si>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</si>
  <si>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</si>
  <si>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</si>
  <si>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</si>
  <si>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</si>
  <si>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</si>
  <si>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</si>
  <si>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</si>
  <si>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</si>
  <si>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</si>
  <si>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</si>
  <si>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</si>
  <si>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</si>
  <si>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</si>
  <si>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</si>
  <si>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</si>
  <si>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</si>
  <si>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</si>
  <si>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</si>
  <si>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</si>
  <si>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</si>
  <si>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</si>
  <si>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</si>
  <si>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</si>
  <si>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</si>
  <si>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</si>
  <si>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</si>
  <si>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</si>
  <si>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</si>
  <si>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</si>
  <si>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</si>
  <si>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</si>
  <si>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</si>
  <si>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</si>
  <si>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</si>
  <si>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</si>
  <si>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</si>
  <si>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</si>
  <si>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</si>
  <si>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</si>
  <si>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</si>
  <si>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</si>
  <si>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</si>
  <si>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</si>
  <si>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</si>
  <si>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</si>
  <si>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</si>
  <si>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</si>
  <si>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</si>
  <si>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</si>
  <si>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</si>
  <si>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</si>
  <si>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</si>
  <si>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</si>
  <si>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</si>
  <si>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</si>
  <si>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</si>
  <si>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</si>
  <si>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</si>
  <si>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</si>
  <si>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</si>
  <si>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</si>
  <si>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</si>
  <si>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</si>
  <si>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</si>
  <si>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</si>
  <si>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</si>
  <si>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</si>
  <si>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</si>
  <si>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</si>
  <si>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</si>
  <si>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</si>
  <si>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</si>
  <si>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</si>
  <si>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</si>
  <si>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</si>
  <si>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</si>
  <si>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</si>
  <si>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</si>
  <si>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</si>
  <si>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</si>
  <si>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</si>
  <si>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</si>
  <si>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</si>
  <si>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</si>
  <si>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</si>
  <si>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</si>
  <si>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</si>
  <si>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</si>
  <si>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</si>
  <si>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</si>
  <si>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</si>
  <si>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</si>
  <si>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</si>
  <si>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</si>
  <si>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</si>
  <si>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</si>
  <si>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</si>
  <si>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</si>
  <si>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</si>
  <si>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</si>
  <si>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</si>
  <si>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</si>
  <si>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</si>
  <si>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</si>
  <si>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</si>
  <si>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</si>
  <si>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</si>
  <si>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</si>
  <si>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</si>
  <si>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</si>
  <si>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</si>
  <si>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</si>
  <si>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</si>
  <si>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</si>
  <si>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</si>
  <si>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</si>
  <si>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</si>
  <si>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</si>
  <si>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</si>
  <si>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</si>
  <si>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</si>
  <si>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</si>
  <si>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</si>
  <si>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</si>
  <si>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</si>
  <si>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</si>
  <si>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</si>
  <si>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</si>
  <si>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</si>
  <si>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</si>
  <si>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</si>
  <si>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</si>
  <si>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</si>
  <si>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</si>
  <si>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</si>
  <si>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</si>
  <si>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</si>
  <si>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</si>
  <si>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</si>
  <si>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</si>
  <si>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</si>
  <si>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</si>
  <si>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</si>
  <si>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</si>
  <si>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</si>
  <si>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</si>
  <si>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</si>
  <si>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</si>
  <si>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</si>
  <si>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</si>
  <si>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</si>
  <si>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</si>
  <si>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</si>
  <si>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</si>
  <si>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</si>
  <si>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</si>
  <si>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</si>
  <si>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</si>
  <si>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</si>
  <si>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</si>
  <si>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</si>
  <si>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</si>
  <si>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</si>
  <si>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</si>
  <si>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</si>
  <si>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</si>
  <si>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</si>
  <si>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</si>
  <si>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</si>
  <si>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</si>
  <si>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</si>
  <si>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</si>
  <si>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</si>
  <si>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</si>
  <si>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</si>
  <si>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</si>
  <si>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</si>
  <si>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</si>
  <si>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</si>
  <si>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</si>
  <si>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</si>
  <si>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</si>
  <si>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</si>
  <si>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</si>
  <si>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</si>
  <si>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</si>
  <si>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</si>
  <si>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</si>
  <si>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</si>
  <si>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</si>
  <si>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</si>
  <si>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</si>
  <si>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</si>
  <si>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</si>
  <si>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</si>
  <si>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</si>
  <si>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</si>
  <si>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</si>
  <si>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</si>
  <si>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</si>
  <si>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</si>
  <si>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</si>
  <si>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</si>
  <si>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</si>
  <si>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</si>
  <si>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</si>
  <si>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</si>
  <si>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</si>
  <si>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</si>
  <si>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</si>
  <si>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</si>
  <si>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</si>
  <si>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</si>
  <si>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</si>
  <si>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</si>
  <si>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</si>
  <si>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</si>
  <si>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</si>
  <si>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</si>
  <si>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</si>
  <si>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</si>
  <si>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</si>
  <si>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</si>
  <si>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</si>
  <si>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</si>
  <si>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</si>
  <si>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</si>
  <si>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</si>
  <si>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</si>
  <si>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</si>
  <si>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</si>
  <si>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</si>
  <si>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</si>
  <si>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</si>
  <si>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</si>
  <si>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</si>
  <si>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</si>
  <si>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</si>
  <si>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</si>
  <si>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</si>
  <si>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</si>
  <si>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</si>
  <si>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</si>
  <si>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</si>
  <si>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</si>
  <si>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</si>
  <si>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</si>
  <si>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</si>
  <si>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</si>
  <si>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</si>
  <si>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</si>
  <si>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</si>
  <si>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</si>
  <si>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</si>
  <si>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</si>
  <si>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</si>
  <si>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</si>
  <si>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</si>
  <si>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</si>
  <si>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</si>
  <si>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</si>
  <si>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</si>
  <si>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</si>
  <si>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</si>
  <si>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</si>
  <si>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</si>
  <si>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</si>
  <si>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</si>
  <si>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</si>
  <si>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</si>
  <si>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</si>
  <si>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</si>
  <si>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</si>
  <si>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</si>
  <si>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</si>
  <si>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</si>
  <si>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</si>
  <si>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</si>
  <si>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</si>
  <si>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</si>
  <si>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</si>
  <si>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</si>
  <si>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</si>
  <si>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</si>
  <si>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</si>
  <si>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</si>
  <si>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</si>
  <si>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</si>
  <si>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</si>
  <si>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</si>
  <si>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</si>
  <si>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</si>
  <si>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</si>
  <si>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</si>
  <si>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</si>
  <si>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</si>
  <si>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</si>
  <si>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</si>
  <si>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</si>
  <si>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</si>
  <si>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</si>
  <si>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</si>
  <si>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</si>
  <si>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</si>
  <si>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</si>
  <si>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</si>
  <si>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</si>
  <si>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</si>
  <si>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</si>
  <si>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</si>
  <si>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</si>
  <si>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</si>
  <si>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</si>
  <si>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</si>
  <si>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</si>
  <si>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</si>
  <si>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</si>
  <si>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</si>
  <si>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</si>
  <si>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</si>
  <si>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</si>
  <si>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</si>
  <si>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</si>
  <si>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</si>
  <si>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</si>
  <si>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</si>
  <si>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</si>
  <si>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</si>
  <si>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</si>
  <si>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</si>
  <si>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</si>
  <si>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</si>
  <si>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</si>
  <si>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</si>
  <si>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</si>
  <si>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</si>
  <si>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</si>
  <si>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</si>
  <si>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</si>
  <si>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</si>
  <si>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</si>
  <si>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</si>
  <si>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</si>
  <si>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</si>
  <si>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</si>
  <si>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</si>
  <si>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</si>
  <si>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</si>
  <si>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</si>
  <si>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</si>
  <si>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</si>
  <si>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</si>
  <si>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</si>
  <si>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</si>
  <si>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</si>
  <si>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</si>
  <si>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</si>
  <si>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</si>
  <si>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</si>
  <si>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</si>
  <si>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</si>
  <si>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</si>
  <si>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</si>
  <si>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</si>
  <si>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</si>
  <si>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</si>
  <si>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</si>
  <si>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</si>
  <si>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</si>
  <si>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</si>
  <si>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</si>
  <si>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</si>
  <si>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</si>
  <si>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</si>
  <si>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</si>
  <si>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</si>
  <si>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</si>
  <si>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</si>
  <si>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</si>
  <si>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</si>
  <si>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</si>
  <si>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</si>
  <si>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</si>
  <si>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</si>
  <si>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</si>
  <si>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</si>
  <si>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</si>
  <si>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</si>
  <si>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</si>
  <si>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</si>
  <si>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</si>
  <si>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</si>
  <si>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</si>
  <si>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</si>
  <si>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</si>
  <si>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</si>
  <si>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</si>
  <si>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</si>
  <si>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</si>
  <si>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</si>
  <si>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</si>
  <si>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</si>
  <si>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</si>
  <si>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</si>
  <si>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</si>
  <si>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</si>
  <si>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</si>
  <si>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</si>
  <si>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</si>
  <si>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</si>
  <si>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</si>
  <si>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</si>
  <si>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</si>
  <si>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</si>
  <si>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</si>
  <si>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</si>
  <si>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</si>
  <si>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</si>
  <si>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</si>
  <si>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</si>
  <si>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</si>
  <si>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</si>
  <si>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</si>
  <si>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</si>
  <si>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</si>
  <si>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</si>
  <si>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</si>
  <si>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</si>
  <si>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</si>
  <si>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</si>
  <si>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</si>
  <si>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</si>
  <si>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</si>
  <si>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</si>
  <si>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</si>
  <si>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</si>
  <si>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</si>
  <si>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</si>
  <si>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</si>
  <si>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</si>
  <si>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</si>
  <si>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</si>
  <si>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</si>
  <si>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</si>
  <si>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</si>
  <si>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</si>
  <si>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</si>
  <si>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</si>
  <si>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</si>
  <si>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</si>
  <si>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</si>
  <si>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</si>
  <si>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</si>
  <si>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</si>
  <si>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</si>
  <si>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</si>
  <si>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</si>
  <si>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</si>
  <si>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</si>
  <si>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</si>
  <si>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</si>
  <si>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</si>
  <si>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</si>
  <si>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</si>
  <si>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</si>
  <si>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</si>
  <si>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</si>
  <si>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</si>
  <si>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</si>
  <si>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</si>
  <si>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</si>
  <si>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</si>
  <si>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</si>
  <si>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</si>
  <si>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</si>
  <si>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</si>
  <si>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</si>
  <si>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</si>
  <si>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</si>
  <si>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</si>
  <si>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</si>
  <si>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</si>
  <si>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</si>
  <si>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</si>
  <si>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</si>
  <si>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</si>
  <si>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</si>
  <si>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</si>
  <si>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</si>
  <si>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</si>
  <si>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</si>
  <si>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</si>
  <si>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</si>
  <si>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</si>
  <si>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</si>
  <si>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</si>
  <si>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</si>
  <si>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</si>
  <si>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</si>
  <si>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</si>
  <si>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</si>
  <si>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</si>
  <si>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</si>
  <si>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</si>
  <si>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</si>
  <si>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</si>
  <si>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</si>
  <si>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</si>
  <si>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</si>
  <si>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</si>
  <si>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</si>
  <si>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</si>
  <si>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</si>
  <si>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</si>
  <si>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</si>
  <si>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</si>
  <si>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</si>
  <si>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</si>
  <si>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</si>
  <si>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</si>
  <si>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</si>
  <si>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</si>
  <si>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</si>
  <si>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</si>
  <si>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</si>
  <si>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</si>
  <si>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</si>
  <si>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</si>
  <si>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</si>
  <si>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</si>
  <si>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</si>
  <si>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</si>
  <si>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</si>
  <si>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</si>
  <si>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</si>
  <si>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</si>
  <si>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</si>
  <si>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</si>
  <si>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</si>
  <si>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</si>
  <si>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</si>
  <si>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</si>
  <si>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</si>
  <si>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</si>
  <si>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</si>
  <si>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</si>
  <si>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</si>
  <si>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</si>
  <si>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</si>
  <si>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</si>
  <si>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</si>
  <si>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</si>
  <si>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</si>
  <si>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</si>
  <si>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</si>
  <si>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</si>
  <si>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</si>
  <si>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</si>
  <si>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</si>
  <si>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</si>
  <si>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</si>
  <si>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</si>
  <si>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</si>
  <si>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</si>
  <si>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</si>
  <si>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</si>
  <si>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</si>
  <si>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</si>
  <si>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</si>
  <si>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</si>
  <si>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</si>
  <si>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</si>
  <si>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</si>
  <si>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</si>
  <si>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</si>
  <si>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</si>
  <si>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</si>
  <si>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</si>
  <si>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</si>
  <si>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</si>
  <si>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</si>
  <si>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</si>
  <si>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</si>
  <si>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</si>
  <si>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</si>
  <si>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</si>
  <si>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</si>
  <si>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</si>
  <si>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</si>
  <si>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</si>
  <si>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</si>
  <si>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</si>
  <si>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</si>
  <si>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</si>
  <si>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</si>
  <si>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</si>
  <si>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</si>
  <si>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</si>
  <si>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</si>
  <si>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</si>
  <si>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</si>
  <si>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</si>
  <si>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</si>
  <si>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</si>
  <si>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</si>
  <si>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</si>
  <si>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</si>
  <si>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</si>
  <si>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</si>
  <si>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</si>
  <si>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</si>
  <si>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</si>
  <si>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</si>
  <si>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</si>
  <si>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</si>
  <si>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</si>
  <si>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</si>
  <si>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</si>
  <si>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</si>
  <si>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</si>
  <si>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</si>
  <si>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</si>
  <si>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</si>
  <si>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</si>
  <si>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</si>
  <si>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</si>
  <si>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</si>
  <si>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</si>
  <si>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</si>
  <si>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</si>
  <si>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</si>
  <si>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</si>
  <si>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</si>
  <si>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</si>
  <si>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</si>
  <si>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</si>
  <si>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</si>
  <si>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</si>
  <si>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</si>
  <si>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</si>
  <si>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</si>
  <si>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</si>
  <si>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</si>
  <si>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</si>
  <si>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</si>
  <si>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</si>
  <si>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</si>
  <si>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</si>
  <si>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</si>
  <si>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</si>
  <si>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</si>
  <si>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</si>
  <si>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</si>
  <si>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</si>
  <si>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</si>
  <si>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</si>
  <si>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</si>
  <si>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</si>
  <si>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</si>
  <si>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</si>
  <si>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</si>
  <si>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</si>
  <si>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</si>
  <si>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</si>
  <si>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</si>
  <si>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</si>
  <si>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</si>
  <si>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</si>
  <si>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</si>
  <si>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</si>
  <si>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</si>
  <si>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</si>
  <si>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</si>
  <si>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</si>
  <si>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</si>
  <si>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</si>
  <si>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</si>
  <si>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</si>
  <si>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</si>
  <si>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</si>
  <si>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</si>
  <si>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</si>
  <si>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</si>
  <si>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</si>
  <si>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</si>
  <si>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</si>
  <si>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</si>
  <si>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</si>
  <si>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</si>
  <si>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</si>
  <si>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</si>
  <si>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</si>
  <si>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</si>
  <si>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</si>
  <si>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</si>
  <si>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</si>
  <si>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</si>
  <si>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</si>
  <si>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</si>
  <si>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</si>
  <si>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</si>
  <si>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</si>
  <si>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</si>
  <si>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</si>
  <si>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</si>
  <si>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</si>
  <si>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</si>
  <si>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</si>
  <si>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</si>
  <si>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</si>
  <si>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</si>
  <si>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</si>
  <si>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</si>
  <si>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</si>
  <si>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</si>
  <si>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</si>
  <si>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</si>
  <si>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</si>
  <si>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</si>
  <si>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</si>
  <si>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</si>
  <si>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</si>
  <si>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</si>
  <si>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</si>
  <si>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</si>
  <si>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</si>
  <si>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</si>
  <si>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</si>
  <si>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</si>
  <si>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</si>
  <si>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</si>
  <si>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</si>
  <si>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</si>
  <si>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</si>
  <si>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</si>
  <si>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</si>
  <si>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</si>
  <si>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</si>
  <si>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</si>
  <si>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</si>
  <si>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</si>
  <si>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</si>
  <si>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</si>
  <si>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</si>
  <si>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</si>
  <si>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</si>
  <si>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</si>
  <si>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</si>
  <si>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</si>
  <si>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</si>
  <si>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</si>
  <si>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</si>
  <si>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</si>
  <si>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</si>
  <si>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</si>
  <si>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</si>
  <si>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</si>
  <si>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</si>
  <si>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</si>
  <si>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</si>
  <si>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</si>
  <si>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</si>
  <si>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</si>
  <si>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</si>
  <si>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</si>
  <si>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</si>
  <si>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</si>
  <si>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</si>
  <si>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</si>
  <si>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</si>
  <si>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</si>
  <si>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</si>
  <si>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</si>
  <si>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</si>
  <si>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</si>
  <si>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</si>
  <si>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</si>
  <si>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</si>
  <si>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</si>
  <si>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</si>
  <si>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</si>
  <si>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</si>
  <si>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</si>
  <si>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</si>
  <si>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</si>
  <si>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</si>
  <si>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</si>
  <si>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</si>
  <si>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</si>
  <si>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</si>
  <si>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</si>
  <si>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</si>
  <si>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</si>
  <si>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</si>
  <si>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</si>
  <si>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</si>
  <si>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</si>
  <si>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</si>
  <si>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</si>
  <si>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</si>
  <si>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</si>
  <si>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</si>
  <si>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</si>
  <si>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</si>
  <si>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</si>
  <si>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</si>
  <si>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</si>
  <si>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</si>
  <si>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</si>
  <si>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</si>
  <si>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</si>
  <si>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</si>
  <si>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</si>
  <si>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</si>
  <si>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</si>
  <si>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</si>
  <si>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</si>
  <si>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</si>
  <si>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</si>
  <si>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</si>
  <si>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</si>
  <si>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</si>
  <si>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</si>
  <si>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</si>
  <si>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</si>
  <si>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</si>
  <si>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</si>
  <si>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</si>
  <si>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</si>
  <si>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</si>
  <si>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</si>
  <si>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</si>
  <si>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</si>
  <si>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</si>
  <si>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</si>
  <si>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</si>
  <si>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</si>
  <si>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</si>
  <si>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</si>
  <si>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</si>
  <si>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</si>
  <si>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</si>
  <si>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</si>
  <si>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</si>
  <si>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</si>
  <si>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</si>
  <si>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</si>
  <si>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</si>
  <si>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</si>
  <si>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</si>
  <si>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</si>
  <si>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</si>
  <si>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</si>
  <si>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</si>
  <si>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</si>
  <si>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</si>
  <si>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</si>
  <si>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</si>
  <si>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</si>
  <si>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</si>
  <si>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</si>
  <si>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</si>
  <si>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</si>
  <si>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</si>
  <si>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</si>
  <si>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</si>
  <si>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</si>
  <si>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</si>
  <si>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</si>
  <si>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</si>
  <si>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</si>
  <si>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</si>
  <si>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</si>
  <si>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</si>
  <si>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</si>
  <si>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</si>
  <si>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</si>
  <si>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</si>
  <si>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</si>
  <si>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</si>
  <si>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</si>
  <si>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</si>
  <si>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</si>
  <si>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</si>
  <si>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</si>
  <si>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</si>
  <si>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</si>
  <si>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</si>
  <si>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</si>
  <si>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</si>
  <si>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</si>
  <si>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</si>
  <si>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</si>
  <si>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</si>
  <si>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</si>
  <si>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</si>
  <si>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</si>
  <si>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</si>
  <si>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</si>
  <si>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</si>
  <si>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</si>
  <si>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</si>
  <si>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</si>
  <si>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</si>
  <si>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</si>
  <si>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</si>
  <si>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</si>
  <si>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</si>
  <si>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</si>
  <si>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</si>
  <si>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</si>
  <si>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</si>
  <si>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</si>
  <si>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</si>
  <si>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</si>
  <si>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</si>
  <si>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</si>
  <si>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</si>
  <si>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</si>
  <si>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</si>
  <si>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</si>
  <si>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</si>
  <si>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</si>
  <si>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</si>
  <si>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</si>
  <si>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</si>
  <si>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</si>
  <si>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</si>
  <si>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</si>
  <si>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</si>
  <si>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</si>
  <si>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</si>
  <si>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</si>
  <si>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</si>
  <si>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</si>
  <si>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</si>
  <si>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</si>
  <si>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</si>
  <si>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</si>
  <si>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</si>
  <si>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</si>
  <si>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</si>
  <si>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</si>
  <si>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</si>
  <si>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</si>
  <si>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</si>
  <si>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</si>
  <si>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</si>
  <si>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</si>
  <si>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</si>
  <si>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</si>
  <si>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</si>
  <si>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</si>
  <si>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</si>
  <si>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</si>
  <si>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</si>
  <si>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</si>
  <si>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</si>
  <si>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</si>
  <si>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</si>
  <si>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</si>
  <si>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</si>
  <si>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</si>
  <si>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</si>
  <si>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</si>
  <si>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</si>
  <si>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</si>
  <si>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</si>
  <si>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</si>
  <si>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</si>
  <si>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</si>
  <si>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</si>
  <si>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</si>
  <si>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</si>
  <si>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</si>
  <si>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</si>
  <si>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</si>
  <si>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</si>
  <si>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</si>
  <si>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</si>
  <si>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</si>
  <si>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</si>
  <si>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</si>
  <si>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</si>
  <si>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</si>
  <si>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</si>
  <si>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</si>
  <si>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</si>
  <si>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</si>
  <si>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</si>
  <si>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</si>
  <si>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</si>
  <si>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</si>
  <si>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</si>
  <si>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</si>
  <si>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</si>
  <si>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</si>
  <si>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</si>
  <si>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</si>
  <si>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</si>
  <si>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</si>
  <si>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</si>
  <si>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</si>
  <si>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</si>
  <si>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</si>
  <si>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</si>
  <si>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</si>
  <si>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</si>
  <si>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</si>
  <si>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</si>
  <si>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</si>
  <si>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</si>
  <si>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</si>
  <si>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</si>
  <si>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</si>
  <si>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</si>
  <si>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</si>
  <si>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</si>
  <si>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</si>
  <si>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</si>
  <si>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</si>
  <si>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</si>
  <si>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</si>
  <si>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</si>
  <si>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</si>
  <si>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</si>
  <si>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</si>
  <si>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</si>
  <si>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</si>
  <si>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</si>
  <si>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</si>
  <si>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</si>
  <si>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</si>
  <si>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</si>
  <si>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</si>
  <si>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</si>
  <si>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</si>
  <si>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</si>
  <si>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</si>
  <si>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</si>
  <si>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</si>
  <si>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</si>
  <si>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</si>
  <si>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</si>
  <si>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</si>
  <si>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</si>
  <si>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</si>
  <si>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</si>
  <si>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</si>
  <si>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</si>
  <si>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</si>
  <si>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</si>
  <si>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</si>
  <si>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</si>
  <si>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</si>
  <si>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</si>
  <si>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</si>
  <si>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</si>
  <si>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</si>
  <si>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</si>
  <si>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</si>
  <si>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</si>
  <si>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</si>
  <si>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</si>
  <si>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</si>
  <si>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</si>
  <si>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</si>
  <si>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</si>
  <si>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</si>
  <si>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</si>
  <si>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</si>
  <si>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</si>
  <si>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</si>
  <si>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</si>
  <si>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</si>
  <si>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</si>
  <si>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</si>
  <si>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</si>
  <si>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</si>
  <si>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</si>
  <si>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</si>
  <si>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</si>
  <si>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</si>
  <si>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</si>
  <si>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</si>
  <si>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</si>
  <si>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</si>
  <si>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</si>
  <si>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</si>
  <si>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</si>
  <si>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</si>
  <si>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</si>
  <si>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</si>
  <si>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</si>
  <si>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</si>
  <si>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</si>
  <si>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</si>
  <si>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</si>
  <si>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</si>
  <si>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</si>
  <si>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</si>
  <si>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</si>
  <si>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</si>
  <si>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</si>
  <si>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</si>
  <si>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</si>
  <si>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</si>
  <si>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</si>
  <si>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</si>
  <si>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</si>
  <si>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</si>
  <si>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</si>
  <si>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</si>
  <si>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</si>
  <si>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</si>
  <si>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</si>
  <si>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</si>
  <si>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</si>
  <si>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</si>
  <si>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</si>
  <si>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</si>
  <si>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</si>
  <si>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</si>
  <si>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</si>
  <si>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</si>
  <si>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</si>
  <si>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</si>
  <si>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</si>
  <si>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</si>
  <si>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</si>
  <si>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</si>
  <si>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</si>
  <si>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</si>
  <si>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</si>
  <si>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</si>
  <si>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</si>
  <si>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</si>
  <si>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</si>
  <si>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</si>
  <si>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</si>
  <si>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</si>
  <si>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</si>
  <si>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</si>
  <si>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</si>
  <si>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</si>
  <si>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</si>
  <si>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</si>
  <si>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</si>
  <si>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</si>
  <si>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</si>
  <si>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</si>
  <si>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</si>
  <si>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</si>
  <si>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</si>
  <si>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</si>
  <si>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</si>
  <si>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</si>
  <si>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</si>
  <si>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</si>
  <si>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</si>
  <si>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</si>
  <si>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</si>
  <si>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</si>
  <si>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</si>
  <si>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</si>
  <si>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</si>
  <si>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</si>
  <si>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</si>
  <si>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</si>
  <si>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</si>
  <si>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</si>
  <si>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</si>
  <si>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</si>
  <si>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</si>
  <si>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</si>
  <si>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</si>
  <si>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</si>
  <si>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</si>
  <si>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</si>
  <si>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</si>
  <si>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</si>
  <si>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</si>
  <si>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</si>
  <si>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</si>
  <si>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</si>
  <si>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</si>
  <si>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</si>
  <si>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</si>
  <si>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</si>
  <si>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</si>
  <si>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</si>
  <si>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</si>
  <si>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</si>
  <si>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</si>
  <si>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</si>
  <si>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</si>
  <si>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</si>
  <si>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</si>
  <si>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</si>
  <si>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</si>
  <si>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</si>
  <si>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</si>
  <si>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</si>
  <si>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</si>
  <si>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</si>
  <si>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</si>
  <si>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</si>
  <si>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</si>
  <si>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</si>
  <si>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</si>
  <si>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</si>
  <si>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</si>
  <si>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</si>
  <si>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</si>
  <si>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</si>
  <si>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</si>
  <si>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</si>
  <si>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</si>
  <si>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</si>
  <si>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</si>
  <si>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</si>
  <si>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</si>
  <si>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</si>
  <si>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</si>
  <si>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</si>
  <si>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</si>
  <si>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</si>
  <si>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</si>
  <si>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</si>
  <si>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</si>
  <si>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</si>
  <si>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</si>
  <si>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</si>
  <si>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</si>
  <si>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</si>
  <si>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</si>
  <si>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</si>
  <si>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</si>
  <si>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</si>
  <si>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</si>
  <si>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</si>
  <si>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</si>
  <si>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</si>
  <si>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</si>
  <si>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</si>
  <si>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</si>
  <si>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</si>
  <si>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</si>
  <si>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</si>
  <si>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</si>
  <si>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</si>
  <si>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</si>
  <si>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</si>
  <si>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</si>
  <si>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</si>
  <si>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</si>
  <si>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</si>
  <si>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</si>
  <si>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</si>
  <si>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</si>
  <si>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</si>
  <si>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</si>
  <si>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</si>
  <si>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</si>
  <si>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</si>
  <si>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</si>
  <si>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</si>
  <si>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</si>
  <si>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</si>
  <si>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</si>
  <si>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</si>
  <si>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</si>
  <si>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</si>
  <si>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</si>
  <si>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</si>
  <si>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</si>
  <si>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</si>
  <si>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</si>
  <si>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</si>
  <si>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</si>
  <si>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</si>
  <si>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</si>
  <si>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</si>
  <si>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</si>
  <si>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</si>
  <si>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</si>
  <si>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</si>
  <si>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</si>
  <si>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</si>
  <si>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</si>
  <si>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</si>
  <si>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</si>
  <si>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</si>
  <si>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</si>
  <si>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</si>
  <si>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</si>
  <si>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</si>
  <si>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</si>
  <si>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</si>
  <si>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</si>
  <si>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</si>
  <si>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</si>
  <si>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</si>
  <si>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</si>
  <si>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</si>
  <si>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</si>
  <si>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</si>
  <si>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</si>
  <si>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</si>
  <si>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</si>
  <si>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</si>
  <si>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</si>
  <si>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</si>
  <si>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</si>
  <si>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</si>
  <si>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</si>
  <si>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</si>
  <si>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</si>
  <si>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</si>
  <si>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</si>
  <si>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</si>
  <si>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</si>
  <si>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</si>
  <si>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</si>
  <si>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</si>
  <si>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</si>
  <si>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</si>
  <si>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</si>
  <si>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</si>
  <si>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</si>
  <si>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</si>
  <si>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</si>
  <si>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</si>
  <si>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</si>
  <si>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</si>
  <si>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</si>
  <si>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</si>
  <si>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</si>
  <si>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</si>
  <si>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</si>
  <si>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</si>
  <si>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</si>
  <si>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</si>
  <si>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</si>
  <si>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</si>
  <si>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</si>
  <si>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</si>
  <si>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</si>
  <si>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</si>
  <si>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</si>
  <si>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</si>
  <si>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</si>
  <si>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</si>
  <si>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</si>
  <si>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</si>
  <si>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</si>
  <si>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</si>
  <si>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</si>
  <si>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</si>
  <si>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</si>
  <si>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</si>
  <si>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</si>
  <si>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</si>
  <si>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</si>
  <si>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</si>
  <si>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</si>
  <si>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</si>
  <si>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</si>
  <si>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</si>
  <si>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</si>
  <si>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</si>
  <si>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</si>
  <si>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</si>
  <si>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</si>
  <si>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</si>
  <si>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</si>
  <si>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</si>
  <si>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</si>
  <si>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</si>
  <si>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</si>
  <si>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</si>
  <si>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</si>
  <si>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</si>
  <si>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</si>
  <si>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</si>
  <si>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</si>
  <si>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</si>
  <si>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</si>
  <si>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</si>
  <si>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</si>
  <si>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</si>
  <si>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</si>
  <si>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</si>
  <si>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</si>
  <si>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</si>
  <si>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</si>
  <si>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</si>
  <si>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</si>
  <si>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</si>
  <si>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</si>
  <si>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</si>
  <si>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</si>
  <si>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</si>
  <si>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</si>
  <si>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</si>
  <si>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</si>
  <si>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</si>
  <si>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</si>
  <si>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</si>
  <si>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</si>
  <si>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</si>
  <si>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</si>
  <si>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</si>
  <si>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</si>
  <si>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</si>
  <si>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</si>
  <si>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</si>
  <si>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</si>
  <si>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</si>
  <si>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</si>
  <si>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</si>
  <si>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</si>
  <si>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</si>
  <si>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</si>
  <si>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</si>
  <si>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</si>
  <si>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</si>
  <si>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</si>
  <si>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</si>
  <si>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</si>
  <si>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</si>
  <si>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</si>
  <si>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</si>
  <si>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</si>
  <si>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</si>
  <si>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</si>
  <si>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</si>
  <si>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</si>
  <si>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</si>
  <si>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</si>
  <si>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</si>
  <si>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</si>
  <si>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</si>
  <si>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</si>
  <si>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</si>
  <si>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</si>
  <si>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</si>
  <si>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</si>
  <si>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</si>
  <si>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</si>
  <si>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</si>
  <si>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</si>
  <si>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</si>
  <si>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</si>
  <si>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</si>
  <si>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</si>
  <si>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</si>
  <si>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</si>
  <si>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</si>
  <si>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</si>
  <si>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</si>
  <si>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</si>
  <si>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</si>
  <si>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</si>
  <si>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</si>
  <si>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</si>
  <si>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</si>
  <si>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</si>
  <si>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</si>
  <si>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</si>
  <si>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</si>
  <si>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</si>
  <si>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</si>
  <si>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</si>
  <si>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</si>
  <si>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</si>
  <si>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</si>
  <si>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</si>
  <si>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</si>
  <si>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</si>
  <si>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</si>
  <si>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</si>
  <si>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</si>
  <si>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</si>
  <si>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</si>
  <si>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</si>
  <si>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</si>
  <si>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</si>
  <si>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</si>
  <si>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</si>
  <si>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</si>
  <si>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</si>
  <si>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</si>
  <si>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</si>
  <si>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</si>
  <si>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</si>
  <si>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</si>
  <si>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</si>
  <si>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</si>
  <si>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</si>
  <si>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</si>
  <si>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</si>
  <si>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</si>
  <si>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</si>
  <si>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</si>
  <si>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</si>
  <si>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</si>
  <si>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</si>
  <si>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</si>
  <si>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</si>
  <si>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</si>
  <si>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</si>
  <si>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</si>
  <si>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</si>
  <si>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</si>
  <si>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</si>
  <si>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</si>
  <si>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</si>
  <si>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</si>
  <si>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</si>
  <si>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</si>
  <si>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</si>
  <si>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</si>
  <si>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</si>
  <si>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</si>
  <si>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</si>
  <si>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</si>
  <si>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</si>
  <si>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</si>
  <si>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</si>
  <si>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</si>
  <si>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</si>
  <si>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</si>
  <si>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</si>
  <si>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</si>
  <si>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</si>
  <si>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</si>
  <si>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</si>
  <si>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</si>
  <si>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</si>
  <si>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</si>
  <si>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</si>
  <si>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</si>
  <si>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</si>
  <si>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</si>
  <si>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</si>
  <si>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</si>
  <si>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</si>
  <si>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</si>
  <si>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</si>
  <si>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</si>
  <si>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</si>
  <si>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</si>
  <si>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</si>
  <si>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</si>
  <si>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</si>
  <si>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</si>
  <si>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</si>
  <si>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</si>
  <si>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</si>
  <si>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</si>
  <si>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</si>
  <si>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</si>
  <si>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</si>
  <si>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</si>
  <si>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</si>
  <si>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</si>
  <si>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</si>
  <si>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</si>
  <si>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</si>
  <si>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</si>
  <si>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</si>
  <si>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</si>
  <si>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</si>
  <si>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</si>
  <si>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</si>
  <si>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</si>
  <si>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</si>
  <si>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</si>
  <si>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</si>
  <si>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</si>
  <si>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</si>
  <si>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</si>
  <si>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</si>
  <si>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</si>
  <si>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</si>
  <si>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</si>
  <si>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</si>
  <si>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</si>
  <si>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</si>
  <si>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</si>
  <si>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</si>
  <si>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</si>
  <si>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</si>
  <si>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</si>
  <si>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</si>
  <si>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</si>
  <si>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</si>
  <si>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</si>
  <si>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</si>
  <si>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</si>
  <si>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</si>
  <si>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</si>
  <si>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</si>
  <si>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</si>
  <si>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</si>
  <si>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</si>
  <si>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</si>
  <si>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</si>
  <si>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</si>
  <si>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</si>
  <si>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</si>
  <si>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</si>
  <si>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</si>
  <si>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</si>
  <si>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</si>
  <si>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</si>
  <si>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</si>
  <si>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</si>
  <si>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</si>
  <si>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</si>
  <si>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</si>
  <si>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</si>
  <si>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</si>
  <si>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</si>
  <si>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</si>
  <si>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</si>
  <si>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</si>
  <si>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</si>
  <si>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</si>
  <si>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</si>
  <si>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</si>
  <si>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</si>
  <si>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</si>
  <si>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</si>
  <si>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</si>
  <si>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</si>
  <si>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</si>
  <si>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</si>
  <si>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</si>
  <si>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</si>
  <si>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</si>
  <si>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</si>
  <si>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</si>
  <si>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</si>
  <si>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</si>
  <si>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</si>
  <si>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</si>
  <si>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</si>
  <si>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</si>
  <si>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</si>
  <si>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</si>
  <si>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</si>
  <si>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</si>
  <si>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</si>
  <si>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</si>
  <si>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</si>
  <si>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</si>
  <si>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</si>
  <si>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</si>
  <si>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</si>
  <si>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</si>
  <si>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</si>
  <si>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</si>
  <si>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</si>
  <si>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</si>
  <si>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</si>
  <si>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</si>
  <si>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</si>
  <si>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</si>
  <si>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</si>
  <si>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</si>
  <si>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</si>
  <si>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</si>
  <si>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</si>
  <si>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</si>
  <si>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</si>
  <si>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</si>
  <si>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</si>
  <si>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</si>
  <si>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</si>
  <si>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</si>
  <si>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</si>
  <si>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</si>
  <si>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</si>
  <si>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</si>
  <si>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</si>
  <si>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</si>
  <si>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</si>
  <si>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</si>
  <si>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</si>
  <si>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</si>
  <si>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</si>
  <si>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</si>
  <si>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</si>
  <si>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</si>
  <si>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</si>
  <si>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</si>
  <si>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</si>
  <si>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</si>
  <si>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</si>
  <si>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</si>
  <si>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</si>
  <si>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</si>
  <si>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</si>
  <si>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</si>
  <si>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</si>
  <si>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</si>
  <si>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</si>
  <si>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</si>
  <si>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</si>
  <si>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</si>
  <si>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</si>
  <si>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</si>
  <si>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</si>
  <si>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</si>
  <si>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</si>
  <si>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</si>
  <si>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</si>
  <si>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</si>
  <si>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</si>
  <si>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</si>
  <si>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</si>
  <si>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</si>
  <si>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</si>
  <si>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</si>
  <si>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</si>
  <si>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</si>
  <si>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</si>
  <si>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</si>
  <si>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</si>
  <si>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</si>
  <si>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</si>
  <si>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</si>
  <si>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</si>
  <si>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</si>
  <si>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</si>
  <si>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</si>
  <si>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</si>
  <si>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</si>
  <si>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</si>
  <si>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</si>
  <si>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</si>
  <si>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</si>
  <si>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</si>
  <si>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</si>
  <si>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</si>
  <si>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</si>
  <si>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</si>
  <si>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</si>
  <si>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</si>
  <si>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</si>
  <si>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</si>
  <si>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</si>
  <si>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</si>
  <si>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</si>
  <si>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</si>
  <si>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</si>
  <si>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</si>
  <si>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</si>
  <si>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</si>
  <si>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</si>
  <si>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</si>
  <si>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</si>
  <si>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</si>
  <si>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</si>
  <si>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</si>
  <si>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</si>
  <si>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</si>
  <si>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</si>
  <si>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</si>
  <si>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</si>
  <si>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</si>
  <si>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</si>
  <si>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</si>
  <si>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</si>
  <si>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</si>
  <si>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</si>
  <si>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</si>
  <si>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</si>
  <si>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</si>
  <si>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</si>
  <si>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</si>
  <si>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</si>
  <si>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</si>
  <si>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</si>
  <si>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</si>
  <si>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</si>
  <si>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</si>
  <si>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</si>
  <si>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</si>
  <si>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</si>
  <si>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</si>
  <si>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</si>
  <si>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</si>
  <si>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</si>
  <si>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</si>
  <si>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</si>
  <si>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</si>
  <si>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</si>
  <si>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</si>
  <si>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</si>
  <si>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</si>
  <si>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</si>
  <si>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</si>
  <si>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</si>
  <si>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</si>
  <si>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</si>
  <si>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</si>
  <si>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</si>
  <si>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</si>
  <si>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</si>
  <si>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</si>
  <si>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</si>
  <si>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</si>
  <si>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</si>
  <si>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</si>
  <si>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</si>
  <si>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</si>
  <si>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</si>
  <si>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</si>
  <si>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</si>
  <si>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</si>
  <si>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</si>
  <si>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</si>
  <si>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</si>
  <si>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</si>
  <si>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</si>
  <si>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</si>
  <si>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</si>
  <si>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</si>
  <si>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</si>
  <si>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</si>
  <si>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</si>
  <si>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</si>
  <si>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</si>
  <si>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</si>
  <si>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</si>
  <si>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</si>
  <si>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</si>
  <si>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</si>
  <si>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</si>
  <si>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</si>
  <si>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</si>
  <si>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</si>
  <si>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</si>
  <si>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</si>
  <si>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</si>
  <si>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</si>
  <si>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</si>
  <si>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</si>
  <si>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</si>
  <si>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</si>
  <si>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</si>
  <si>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</si>
  <si>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</si>
  <si>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</si>
  <si>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</si>
  <si>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</si>
  <si>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</si>
  <si>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</si>
  <si>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</si>
  <si>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</si>
  <si>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</si>
  <si>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</si>
  <si>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</si>
  <si>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</si>
  <si>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</si>
  <si>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</si>
  <si>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</si>
  <si>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</si>
  <si>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</si>
  <si>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</si>
  <si>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</si>
  <si>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</si>
  <si>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</si>
  <si>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</si>
  <si>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</si>
  <si>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</si>
  <si>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</si>
  <si>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</si>
  <si>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</si>
  <si>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</si>
  <si>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</si>
  <si>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</si>
  <si>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</si>
  <si>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</si>
  <si>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</si>
  <si>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</si>
  <si>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</si>
  <si>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</si>
  <si>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</si>
  <si>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</si>
  <si>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</si>
  <si>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</si>
  <si>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</si>
  <si>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</si>
  <si>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</si>
  <si>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</si>
  <si>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</si>
  <si>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</si>
  <si>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</si>
  <si>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</si>
  <si>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</si>
  <si>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</si>
  <si>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</si>
  <si>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</si>
  <si>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</si>
  <si>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</si>
  <si>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</si>
  <si>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</si>
  <si>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</si>
  <si>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</si>
  <si>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</si>
  <si>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</si>
  <si>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</si>
  <si>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</si>
  <si>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</si>
  <si>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</si>
  <si>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</si>
  <si>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</si>
  <si>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</si>
  <si>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</si>
  <si>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</si>
  <si>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</si>
  <si>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</si>
  <si>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</si>
  <si>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</si>
  <si>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</si>
  <si>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</si>
  <si>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</si>
  <si>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</si>
  <si>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</si>
  <si>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</si>
  <si>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</si>
  <si>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</si>
  <si>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</si>
  <si>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</si>
  <si>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</si>
  <si>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</si>
  <si>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</si>
  <si>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</si>
  <si>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</si>
  <si>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</si>
  <si>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</si>
  <si>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</si>
  <si>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</si>
  <si>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</si>
  <si>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</si>
  <si>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</si>
  <si>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</si>
  <si>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</si>
  <si>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</si>
  <si>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</si>
  <si>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</si>
  <si>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</si>
  <si>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</si>
  <si>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</si>
  <si>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</si>
  <si>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</si>
  <si>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</si>
  <si>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</si>
  <si>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</si>
  <si>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</si>
  <si>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</si>
  <si>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</si>
  <si>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</si>
  <si>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</si>
  <si>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</si>
  <si>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</si>
  <si>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</si>
  <si>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</si>
  <si>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</si>
  <si>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</si>
  <si>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</si>
  <si>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</si>
  <si>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</si>
  <si>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</si>
  <si>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</si>
  <si>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</si>
  <si>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</si>
  <si>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</si>
  <si>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</si>
  <si>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</si>
  <si>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</si>
  <si>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</si>
  <si>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</si>
  <si>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</si>
  <si>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</si>
  <si>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</si>
  <si>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</si>
  <si>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</si>
  <si>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</si>
  <si>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</si>
  <si>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</si>
  <si>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</si>
  <si>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</si>
  <si>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</si>
  <si>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</si>
  <si>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</si>
  <si>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</si>
  <si>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</si>
  <si>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</si>
  <si>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</si>
  <si>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</si>
  <si>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</si>
  <si>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</si>
  <si>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</si>
  <si>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</si>
  <si>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</si>
  <si>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</si>
  <si>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</si>
  <si>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</si>
  <si>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</si>
  <si>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</si>
  <si>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</si>
  <si>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</si>
  <si>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</si>
  <si>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</si>
  <si>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</si>
  <si>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</si>
  <si>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</si>
  <si>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</si>
  <si>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</si>
  <si>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</si>
  <si>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</si>
  <si>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</si>
  <si>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</si>
  <si>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</si>
  <si>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</si>
  <si>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</si>
  <si>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</si>
  <si>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</si>
  <si>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</si>
  <si>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</si>
  <si>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</si>
  <si>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</si>
  <si>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</si>
  <si>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</si>
  <si>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</si>
  <si>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</si>
  <si>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</si>
  <si>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</si>
  <si>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</si>
  <si>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</si>
  <si>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</si>
  <si>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</si>
  <si>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</si>
  <si>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</si>
  <si>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</si>
  <si>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</si>
  <si>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</si>
  <si>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</si>
  <si>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</si>
  <si>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</si>
  <si>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</si>
  <si>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</si>
  <si>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</si>
  <si>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</si>
  <si>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</si>
  <si>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</si>
  <si>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</si>
  <si>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</si>
  <si>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</si>
  <si>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</si>
  <si>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</si>
  <si>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</si>
  <si>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</si>
  <si>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</si>
  <si>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</si>
  <si>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</si>
  <si>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</si>
  <si>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</si>
  <si>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</si>
  <si>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</si>
  <si>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</si>
  <si>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</si>
  <si>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</si>
  <si>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</si>
  <si>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</si>
  <si>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</si>
  <si>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</si>
  <si>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</si>
  <si>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</si>
  <si>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</si>
  <si>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</si>
  <si>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</si>
  <si>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</si>
  <si>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</si>
  <si>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</si>
  <si>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</si>
  <si>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</si>
  <si>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</si>
  <si>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</si>
  <si>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</si>
  <si>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</si>
  <si>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</si>
  <si>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</si>
  <si>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</si>
  <si>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</si>
  <si>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</si>
  <si>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</si>
  <si>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</si>
  <si>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</si>
  <si>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</si>
  <si>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</si>
  <si>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</si>
  <si>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</si>
  <si>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</si>
  <si>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</si>
  <si>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</si>
  <si>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</si>
  <si>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</si>
  <si>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</si>
  <si>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</si>
  <si>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</si>
  <si>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</si>
  <si>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</si>
  <si>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</si>
  <si>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</si>
  <si>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</si>
  <si>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</si>
  <si>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</si>
  <si>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</si>
  <si>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</si>
  <si>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</si>
  <si>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</si>
  <si>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</si>
  <si>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</si>
  <si>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</si>
  <si>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</si>
  <si>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</si>
  <si>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</si>
  <si>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</si>
  <si>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</si>
  <si>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</si>
  <si>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</si>
  <si>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</si>
  <si>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</si>
  <si>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</si>
  <si>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</si>
  <si>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</si>
  <si>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</si>
  <si>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</si>
  <si>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</si>
  <si>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</si>
  <si>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</si>
  <si>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</si>
  <si>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</si>
  <si>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</si>
  <si>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</si>
  <si>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</si>
  <si>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</si>
  <si>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</si>
  <si>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</si>
  <si>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</si>
  <si>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</si>
  <si>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</si>
  <si>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</si>
  <si>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</si>
  <si>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</si>
  <si>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</si>
  <si>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</si>
  <si>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</si>
  <si>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</si>
  <si>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</si>
  <si>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</si>
  <si>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</si>
  <si>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</si>
  <si>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</si>
  <si>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</si>
  <si>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</si>
  <si>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</si>
  <si>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</si>
  <si>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</si>
  <si>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</si>
  <si>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</si>
  <si>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</si>
  <si>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</si>
  <si>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</si>
  <si>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</si>
  <si>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</si>
  <si>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</si>
  <si>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</si>
  <si>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</si>
  <si>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</si>
  <si>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</si>
  <si>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</si>
  <si>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</si>
  <si>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</si>
  <si>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</si>
  <si>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</si>
  <si>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</si>
  <si>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</si>
  <si>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</si>
  <si>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</si>
  <si>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</si>
  <si>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</si>
  <si>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</si>
  <si>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</si>
  <si>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</si>
  <si>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</si>
  <si>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</si>
  <si>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</si>
  <si>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</si>
  <si>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</si>
  <si>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</si>
  <si>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</si>
  <si>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</si>
  <si>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</si>
  <si>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</si>
  <si>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</si>
  <si>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</si>
  <si>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</si>
  <si>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</si>
  <si>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</si>
  <si>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</si>
  <si>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</si>
  <si>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</si>
  <si>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</si>
  <si>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</si>
  <si>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</si>
  <si>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</si>
  <si>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</si>
  <si>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</si>
  <si>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</si>
  <si>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</si>
  <si>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</si>
  <si>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</si>
  <si>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</si>
  <si>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</si>
  <si>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</si>
  <si>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</si>
  <si>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</si>
  <si>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</si>
  <si>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</si>
  <si>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</si>
  <si>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</si>
  <si>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</si>
  <si>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</si>
  <si>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</si>
  <si>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</si>
  <si>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</si>
  <si>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</si>
  <si>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</si>
  <si>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</si>
  <si>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</si>
  <si>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</si>
  <si>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</si>
  <si>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</si>
  <si>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</si>
  <si>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</si>
  <si>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</si>
  <si>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</si>
  <si>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</si>
  <si>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</si>
  <si>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</si>
  <si>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</si>
  <si>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</si>
  <si>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</si>
  <si>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</si>
  <si>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</si>
  <si>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</si>
  <si>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</si>
  <si>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</si>
  <si>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</si>
  <si>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</si>
  <si>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</si>
  <si>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</si>
  <si>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</si>
  <si>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</si>
  <si>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</si>
  <si>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</si>
  <si>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</si>
  <si>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</si>
  <si>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</si>
  <si>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</si>
  <si>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</si>
  <si>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</si>
  <si>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</si>
  <si>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</si>
  <si>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</si>
  <si>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</si>
  <si>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</si>
  <si>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</si>
  <si>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</si>
  <si>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</si>
  <si>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</si>
  <si>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</si>
  <si>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</si>
  <si>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</si>
  <si>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</si>
  <si>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</si>
  <si>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</si>
  <si>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</si>
  <si>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</si>
  <si>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</si>
  <si>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</si>
  <si>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</si>
  <si>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</si>
  <si>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</si>
  <si>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</si>
  <si>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</si>
  <si>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</si>
  <si>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</si>
  <si>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</si>
  <si>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</si>
  <si>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</si>
  <si>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</si>
  <si>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</si>
  <si>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</si>
  <si>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</si>
  <si>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</si>
  <si>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</si>
  <si>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</si>
  <si>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</si>
  <si>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</si>
  <si>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</si>
  <si>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</si>
  <si>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</si>
  <si>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</si>
  <si>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</si>
  <si>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</si>
  <si>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</si>
  <si>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</si>
  <si>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</si>
  <si>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</si>
  <si>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</si>
  <si>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</si>
  <si>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</si>
  <si>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</si>
  <si>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</si>
  <si>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</si>
  <si>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</si>
  <si>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</si>
  <si>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</si>
  <si>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</si>
  <si>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</si>
  <si>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</si>
  <si>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</si>
  <si>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</si>
  <si>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</si>
  <si>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</si>
  <si>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</si>
  <si>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</si>
  <si>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</si>
  <si>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</si>
  <si>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</si>
  <si>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</si>
  <si>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</si>
  <si>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</si>
  <si>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</si>
  <si>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</si>
  <si>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</si>
  <si>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</si>
  <si>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</si>
  <si>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</si>
  <si>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</si>
  <si>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</si>
  <si>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</si>
  <si>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</si>
  <si>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</si>
  <si>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</si>
  <si>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</si>
  <si>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</si>
  <si>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</si>
  <si>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</si>
  <si>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</si>
  <si>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</si>
  <si>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</si>
  <si>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</si>
  <si>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</si>
  <si>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</si>
  <si>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</si>
  <si>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</si>
  <si>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</si>
  <si>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</si>
  <si>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</si>
  <si>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</si>
  <si>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</si>
  <si>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</si>
  <si>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</si>
  <si>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</si>
  <si>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</si>
  <si>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</si>
  <si>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</si>
  <si>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</si>
  <si>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</si>
  <si>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</si>
  <si>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</si>
  <si>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</si>
  <si>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</si>
  <si>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</si>
  <si>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</si>
  <si>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</si>
  <si>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</si>
  <si>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</si>
  <si>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</si>
  <si>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</si>
  <si>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</si>
  <si>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</si>
  <si>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</si>
  <si>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</si>
  <si>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</si>
  <si>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</si>
  <si>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</si>
  <si>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</si>
  <si>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</si>
  <si>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</si>
  <si>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</si>
  <si>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</si>
  <si>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</si>
  <si>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</si>
  <si>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</si>
  <si>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</si>
  <si>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</si>
  <si>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</si>
  <si>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</si>
  <si>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</si>
  <si>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</si>
  <si>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</si>
  <si>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</si>
  <si>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</si>
  <si>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</si>
  <si>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</si>
  <si>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</si>
  <si>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</si>
  <si>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</si>
  <si>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</si>
  <si>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</si>
  <si>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</si>
  <si>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</si>
  <si>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</si>
  <si>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</si>
  <si>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</si>
  <si>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</si>
  <si>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</si>
  <si>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</si>
  <si>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</si>
  <si>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</si>
  <si>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</si>
  <si>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</si>
  <si>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</si>
  <si>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</si>
  <si>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</si>
  <si>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</si>
  <si>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</si>
  <si>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</si>
  <si>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</si>
  <si>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</si>
  <si>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</si>
  <si>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</si>
  <si>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</si>
  <si>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</si>
  <si>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</si>
  <si>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</si>
  <si>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</si>
  <si>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</si>
  <si>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</si>
  <si>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</si>
  <si>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</si>
  <si>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</si>
  <si>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</si>
  <si>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</si>
  <si>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</si>
  <si>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</si>
  <si>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</si>
  <si>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</si>
  <si>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</si>
  <si>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</si>
  <si>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</si>
  <si>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</si>
  <si>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</si>
  <si>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</si>
  <si>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</si>
  <si>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</si>
  <si>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</si>
  <si>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</si>
  <si>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</si>
  <si>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</si>
  <si>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</si>
  <si>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</si>
  <si>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</si>
  <si>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</si>
  <si>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</si>
  <si>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</si>
  <si>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</si>
  <si>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</si>
  <si>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</si>
  <si>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</si>
  <si>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</si>
  <si>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</si>
  <si>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</si>
  <si>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</si>
  <si>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</si>
  <si>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</si>
  <si>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</si>
  <si>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</si>
  <si>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</si>
  <si>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</si>
  <si>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</si>
  <si>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</si>
  <si>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</si>
  <si>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</si>
  <si>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</si>
  <si>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</si>
  <si>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</si>
  <si>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</si>
  <si>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</si>
  <si>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</si>
  <si>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</si>
  <si>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</si>
  <si>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</si>
  <si>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</si>
  <si>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</si>
  <si>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</si>
  <si>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</si>
  <si>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</si>
  <si>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</si>
  <si>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</si>
  <si>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</si>
  <si>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</si>
  <si>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</si>
  <si>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</si>
  <si>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</si>
  <si>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</si>
  <si>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</si>
  <si>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</si>
  <si>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</si>
  <si>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</si>
  <si>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</si>
  <si>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</si>
  <si>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</si>
  <si>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</si>
  <si>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</si>
  <si>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</si>
  <si>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</si>
  <si>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</si>
  <si>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</si>
  <si>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</si>
  <si>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</si>
  <si>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</si>
  <si>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</si>
  <si>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</si>
  <si>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</si>
  <si>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</si>
  <si>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</si>
  <si>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</si>
  <si>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</si>
  <si>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</si>
  <si>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</si>
  <si>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</si>
  <si>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</si>
  <si>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</si>
  <si>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</si>
  <si>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</si>
  <si>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</si>
  <si>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</si>
  <si>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</si>
  <si>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</si>
  <si>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</si>
  <si>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</si>
  <si>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</si>
  <si>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</si>
  <si>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</si>
  <si>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</si>
  <si>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</si>
  <si>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</si>
  <si>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</si>
  <si>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</si>
  <si>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</si>
  <si>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</si>
  <si>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</si>
  <si>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</si>
  <si>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</si>
  <si>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</si>
  <si>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</si>
  <si>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</si>
  <si>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</si>
  <si>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</si>
  <si>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</si>
  <si>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</si>
  <si>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</si>
  <si>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</si>
  <si>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</si>
  <si>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</si>
  <si>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</si>
  <si>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</si>
  <si>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</si>
  <si>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</si>
  <si>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</si>
  <si>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</si>
  <si>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</si>
  <si>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</si>
  <si>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</si>
  <si>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</si>
  <si>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</si>
  <si>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</si>
  <si>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</si>
  <si>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</si>
  <si>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</si>
  <si>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</si>
  <si>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</si>
  <si>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</si>
  <si>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</si>
  <si>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</si>
  <si>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</si>
  <si>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</si>
  <si>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</si>
  <si>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</si>
  <si>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</si>
  <si>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</si>
  <si>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</si>
  <si>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</si>
  <si>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</si>
  <si>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</si>
  <si>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</si>
  <si>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</si>
  <si>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</si>
  <si>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</si>
  <si>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</si>
  <si>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</si>
  <si>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</si>
  <si>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</si>
  <si>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</si>
  <si>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</si>
  <si>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</si>
  <si>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</si>
  <si>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</si>
  <si>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</si>
  <si>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</si>
  <si>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</si>
  <si>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</si>
  <si>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</si>
  <si>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</si>
  <si>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</si>
  <si>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</si>
  <si>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</si>
  <si>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</si>
  <si>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</si>
  <si>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</si>
  <si>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</si>
  <si>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</si>
  <si>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</si>
  <si>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</si>
  <si>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</si>
  <si>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</si>
  <si>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</si>
  <si>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</si>
  <si>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</si>
  <si>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</si>
  <si>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</si>
  <si>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</si>
  <si>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</si>
  <si>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</si>
  <si>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</si>
  <si>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</si>
  <si>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</si>
  <si>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</si>
  <si>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</si>
  <si>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</si>
  <si>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</si>
  <si>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</si>
  <si>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</si>
  <si>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</si>
  <si>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</si>
  <si>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</si>
  <si>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</si>
  <si>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</si>
  <si>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</si>
  <si>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</si>
  <si>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</si>
  <si>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</si>
  <si>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</si>
  <si>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</si>
  <si>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</si>
  <si>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</si>
  <si>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</si>
  <si>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</si>
  <si>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</si>
  <si>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</si>
  <si>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</si>
  <si>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</si>
  <si>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</si>
  <si>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</si>
  <si>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</si>
  <si>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</si>
  <si>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</si>
  <si>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</si>
  <si>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</si>
  <si>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</si>
  <si>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</si>
  <si>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</si>
  <si>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</si>
  <si>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</si>
  <si>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</si>
  <si>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</si>
  <si>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</si>
  <si>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</si>
  <si>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</si>
  <si>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</si>
  <si>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</si>
  <si>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</si>
  <si>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</si>
  <si>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</si>
  <si>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</si>
  <si>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</si>
  <si>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</si>
  <si>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</si>
  <si>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</si>
  <si>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</si>
  <si>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</si>
  <si>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</si>
  <si>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</si>
  <si>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</si>
  <si>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</si>
  <si>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</si>
  <si>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</si>
  <si>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</si>
  <si>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</si>
  <si>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</si>
  <si>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</si>
  <si>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</si>
  <si>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</si>
  <si>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</si>
  <si>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</si>
  <si>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</si>
  <si>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</si>
  <si>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</si>
  <si>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</si>
  <si>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</si>
  <si>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</si>
  <si>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</si>
  <si>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</si>
  <si>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</si>
  <si>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</si>
  <si>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</si>
  <si>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</si>
  <si>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</si>
  <si>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</si>
  <si>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</si>
  <si>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</si>
  <si>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</si>
  <si>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</si>
  <si>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</si>
  <si>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</si>
  <si>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</si>
  <si>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</si>
  <si>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</si>
  <si>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</si>
  <si>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</si>
  <si>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</si>
  <si>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</si>
  <si>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</si>
  <si>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</si>
  <si>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</si>
  <si>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</si>
  <si>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</si>
  <si>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</si>
  <si>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</si>
  <si>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</si>
  <si>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</si>
  <si>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</si>
  <si>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</si>
  <si>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</si>
  <si>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</si>
  <si>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</si>
  <si>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</si>
  <si>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</si>
  <si>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</si>
  <si>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</si>
  <si>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</si>
  <si>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</si>
  <si>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</si>
  <si>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</si>
  <si>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</si>
  <si>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</si>
  <si>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</si>
  <si>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</si>
  <si>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</si>
  <si>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</si>
  <si>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</si>
  <si>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</si>
  <si>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</si>
  <si>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</si>
  <si>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</si>
  <si>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</si>
  <si>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</si>
  <si>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</si>
  <si>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</si>
  <si>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</si>
  <si>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</si>
  <si>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</si>
  <si>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</si>
  <si>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</si>
  <si>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</si>
  <si>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</si>
  <si>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</si>
  <si>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</si>
  <si>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</si>
  <si>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</si>
  <si>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</si>
  <si>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</si>
  <si>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</si>
  <si>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</si>
  <si>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</si>
  <si>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</si>
  <si>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</si>
  <si>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</si>
  <si>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</si>
  <si>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</si>
  <si>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</si>
  <si>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</si>
  <si>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</si>
  <si>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</si>
  <si>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</si>
  <si>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</si>
  <si>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</si>
  <si>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</si>
  <si>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</si>
  <si>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</si>
  <si>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</si>
  <si>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</si>
  <si>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</si>
  <si>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</si>
  <si>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</si>
  <si>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</si>
  <si>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</si>
  <si>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</si>
  <si>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</si>
  <si>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</si>
  <si>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</si>
  <si>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</si>
  <si>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</si>
  <si>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</si>
  <si>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</si>
  <si>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</si>
  <si>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</si>
  <si>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</si>
  <si>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</si>
  <si>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</si>
  <si>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</si>
  <si>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</si>
  <si>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</si>
  <si>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</si>
  <si>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</si>
  <si>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</si>
  <si>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</si>
  <si>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</si>
  <si>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</si>
  <si>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</si>
  <si>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</si>
  <si>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</si>
  <si>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</si>
  <si>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</si>
  <si>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</si>
  <si>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</si>
  <si>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</si>
  <si>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</si>
  <si>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</si>
  <si>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</si>
  <si>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</si>
  <si>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</si>
  <si>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</si>
  <si>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</si>
  <si>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</si>
  <si>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</si>
  <si>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</si>
  <si>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</si>
  <si>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</si>
  <si>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</si>
  <si>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</si>
  <si>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</si>
  <si>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</si>
  <si>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</si>
  <si>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</si>
  <si>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</si>
  <si>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</si>
  <si>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</si>
  <si>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</si>
  <si>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</si>
  <si>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</si>
  <si>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</si>
  <si>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</si>
  <si>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</si>
  <si>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</si>
  <si>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</si>
  <si>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</si>
  <si>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</si>
  <si>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</si>
  <si>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</si>
  <si>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</si>
  <si>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</si>
  <si>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</si>
  <si>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</si>
  <si>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</si>
  <si>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</si>
  <si>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</si>
  <si>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</si>
  <si>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</si>
  <si>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</si>
  <si>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</si>
  <si>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</si>
  <si>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</si>
  <si>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</si>
  <si>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</si>
  <si>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</si>
  <si>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</si>
  <si>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</si>
  <si>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</si>
  <si>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</si>
  <si>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</si>
  <si>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</si>
  <si>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</si>
  <si>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</si>
  <si>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</si>
  <si>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</si>
  <si>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</si>
  <si>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</si>
  <si>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</si>
  <si>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</si>
  <si>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</si>
  <si>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</si>
  <si>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</si>
  <si>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</si>
  <si>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</si>
  <si>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</si>
  <si>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</si>
  <si>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</si>
  <si>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</si>
  <si>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</si>
  <si>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</si>
  <si>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</si>
  <si>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</si>
  <si>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</si>
  <si>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</si>
  <si>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</si>
  <si>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</si>
  <si>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</si>
  <si>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</si>
  <si>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</si>
  <si>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</si>
  <si>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</si>
  <si>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</si>
  <si>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</si>
  <si>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</si>
  <si>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</si>
  <si>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</si>
  <si>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</si>
  <si>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</si>
  <si>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</si>
  <si>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</si>
  <si>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</si>
  <si>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</si>
  <si>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</si>
  <si>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</si>
  <si>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</si>
  <si>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</si>
  <si>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</si>
  <si>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</si>
  <si>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</si>
  <si>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</si>
  <si>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</si>
  <si>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</si>
  <si>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</si>
  <si>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</si>
  <si>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</si>
  <si>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</si>
  <si>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</si>
  <si>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</si>
  <si>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</si>
  <si>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</si>
  <si>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</si>
  <si>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</si>
  <si>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</si>
  <si>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</si>
  <si>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</si>
  <si>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</si>
  <si>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</si>
  <si>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</si>
  <si>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</si>
  <si>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</si>
  <si>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</si>
  <si>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</si>
  <si>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</si>
  <si>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</si>
  <si>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</si>
  <si>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</si>
  <si>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</si>
  <si>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</si>
  <si>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</si>
  <si>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</si>
  <si>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</si>
  <si>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</si>
  <si>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</si>
  <si>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</si>
  <si>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</si>
  <si>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</si>
  <si>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</si>
  <si>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</si>
  <si>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</si>
  <si>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</si>
  <si>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</si>
  <si>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</si>
  <si>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</si>
  <si>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</si>
  <si>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</si>
  <si>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</si>
  <si>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</si>
  <si>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</si>
  <si>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</si>
  <si>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</si>
  <si>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</si>
  <si>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</si>
  <si>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</si>
  <si>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</si>
  <si>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</si>
  <si>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</si>
  <si>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</si>
  <si>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</si>
  <si>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</si>
  <si>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</si>
  <si>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</si>
  <si>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</si>
  <si>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</si>
  <si>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</si>
  <si>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</si>
  <si>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</si>
  <si>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</si>
  <si>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</si>
  <si>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</si>
  <si>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</si>
  <si>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</si>
  <si>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</si>
  <si>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</si>
  <si>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</si>
  <si>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</si>
  <si>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</si>
  <si>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</si>
  <si>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</si>
  <si>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</si>
  <si>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</si>
  <si>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</si>
  <si>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</si>
  <si>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</si>
  <si>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</si>
  <si>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</si>
  <si>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</si>
  <si>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</si>
  <si>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</si>
  <si>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</si>
  <si>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</si>
  <si>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</si>
  <si>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</si>
  <si>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</si>
  <si>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</si>
  <si>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</si>
  <si>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</si>
  <si>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</si>
  <si>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</si>
  <si>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</si>
  <si>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</si>
  <si>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</si>
  <si>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</si>
  <si>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</si>
  <si>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</si>
  <si>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</si>
  <si>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</si>
  <si>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</si>
  <si>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</si>
  <si>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</si>
  <si>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</si>
  <si>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</si>
  <si>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</si>
  <si>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</si>
  <si>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</si>
  <si>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</si>
  <si>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</si>
  <si>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</si>
  <si>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</si>
  <si>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</si>
  <si>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</si>
  <si>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</si>
  <si>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</si>
  <si>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</si>
  <si>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</si>
  <si>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</si>
  <si>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</si>
  <si>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</si>
  <si>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</si>
  <si>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</si>
  <si>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</si>
  <si>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</si>
  <si>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</si>
  <si>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</si>
  <si>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</si>
  <si>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</si>
  <si>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</si>
  <si>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</si>
  <si>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</si>
  <si>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</si>
  <si>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</si>
  <si>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</si>
  <si>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</si>
  <si>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</si>
  <si>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</si>
  <si>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</si>
  <si>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</si>
  <si>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</si>
  <si>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</si>
  <si>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</si>
  <si>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</si>
  <si>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</si>
  <si>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</si>
  <si>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</si>
  <si>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</si>
  <si>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</si>
  <si>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</si>
  <si>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</si>
  <si>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</si>
  <si>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</si>
  <si>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</si>
  <si>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</si>
  <si>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</si>
  <si>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</si>
  <si>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</si>
  <si>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</si>
  <si>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</si>
  <si>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</si>
  <si>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</si>
  <si>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</si>
  <si>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</si>
  <si>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</si>
  <si>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</si>
  <si>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</si>
  <si>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</si>
  <si>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</si>
  <si>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</si>
  <si>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</si>
  <si>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</si>
  <si>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</si>
  <si>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</si>
  <si>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</si>
  <si>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</si>
  <si>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</si>
  <si>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</si>
  <si>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</si>
  <si>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</si>
  <si>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</si>
  <si>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</si>
  <si>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</si>
  <si>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</si>
  <si>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</si>
  <si>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</si>
  <si>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</si>
  <si>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</si>
  <si>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</si>
  <si>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</si>
  <si>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</si>
  <si>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</si>
  <si>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</si>
  <si>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</si>
  <si>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</si>
  <si>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</si>
  <si>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</si>
  <si>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</si>
  <si>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</si>
  <si>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</si>
  <si>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</si>
  <si>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</si>
  <si>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</si>
  <si>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</si>
  <si>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</si>
  <si>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</si>
  <si>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</si>
  <si>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</si>
  <si>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</si>
  <si>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</si>
  <si>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</si>
  <si>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</si>
  <si>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</si>
  <si>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</si>
  <si>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</si>
  <si>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</si>
  <si>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</si>
  <si>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</si>
  <si>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</si>
  <si>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</si>
  <si>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</si>
  <si>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</si>
  <si>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</si>
  <si>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</si>
  <si>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</si>
  <si>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</si>
  <si>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</si>
  <si>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</si>
  <si>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</si>
  <si>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</si>
  <si>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</si>
  <si>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</si>
  <si>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</si>
  <si>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</si>
  <si>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</si>
  <si>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</si>
  <si>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</si>
  <si>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</si>
  <si>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</si>
  <si>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</si>
  <si>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</si>
  <si>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</si>
  <si>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</si>
  <si>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</si>
  <si>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</si>
  <si>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</si>
  <si>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</si>
  <si>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</si>
  <si>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</si>
  <si>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</si>
  <si>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</si>
  <si>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</si>
  <si>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</si>
  <si>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</si>
  <si>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</si>
  <si>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</si>
  <si>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</si>
  <si>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</si>
  <si>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</si>
  <si>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</si>
  <si>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</si>
  <si>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</si>
  <si>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</si>
  <si>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</si>
  <si>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</si>
  <si>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</si>
  <si>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</si>
  <si>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</si>
  <si>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</si>
  <si>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</si>
  <si>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</si>
  <si>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</si>
  <si>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</si>
  <si>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</si>
  <si>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</si>
  <si>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</si>
  <si>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</si>
  <si>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</si>
  <si>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</si>
  <si>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</si>
  <si>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</si>
  <si>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</si>
  <si>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</si>
  <si>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</si>
  <si>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</si>
  <si>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</si>
  <si>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</si>
  <si>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</si>
  <si>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</si>
  <si>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</si>
  <si>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</si>
  <si>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</si>
  <si>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</si>
  <si>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</si>
  <si>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</si>
  <si>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</si>
  <si>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</si>
  <si>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</si>
  <si>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</si>
  <si>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</si>
  <si>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</si>
  <si>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</si>
  <si>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</si>
  <si>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</si>
  <si>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</si>
  <si>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</si>
  <si>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</si>
  <si>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</si>
  <si>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</si>
  <si>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</si>
  <si>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</si>
  <si>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</si>
  <si>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</si>
  <si>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</si>
  <si>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</si>
  <si>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</si>
  <si>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</si>
  <si>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</si>
  <si>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</si>
  <si>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</si>
  <si>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</si>
  <si>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</si>
  <si>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</si>
  <si>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</si>
  <si>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</si>
  <si>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</si>
  <si>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</si>
  <si>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</si>
  <si>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</si>
  <si>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</si>
  <si>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</si>
  <si>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</si>
  <si>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</si>
  <si>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</si>
  <si>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</si>
  <si>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</si>
  <si>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</si>
  <si>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</si>
  <si>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</si>
  <si>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</si>
  <si>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</si>
  <si>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</si>
  <si>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</si>
  <si>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</si>
  <si>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</si>
  <si>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</si>
  <si>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</si>
  <si>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</si>
  <si>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</si>
  <si>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</si>
  <si>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</si>
  <si>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</si>
  <si>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</si>
  <si>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</si>
  <si>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</si>
  <si>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</si>
  <si>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</si>
  <si>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</si>
  <si>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</si>
  <si>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</si>
  <si>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</si>
  <si>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</si>
  <si>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</si>
  <si>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</si>
  <si>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</si>
  <si>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</si>
  <si>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</si>
  <si>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</si>
  <si>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</si>
  <si>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</si>
  <si>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</si>
  <si>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</si>
  <si>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</si>
  <si>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</si>
  <si>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</si>
  <si>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</si>
  <si>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</si>
  <si>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</si>
  <si>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</si>
  <si>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</si>
  <si>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</si>
  <si>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</si>
  <si>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</si>
  <si>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</si>
  <si>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</si>
  <si>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</si>
  <si>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</si>
  <si>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</si>
  <si>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</si>
  <si>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</si>
  <si>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</si>
  <si>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</si>
  <si>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</si>
  <si>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</si>
  <si>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</si>
  <si>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</si>
  <si>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</si>
  <si>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</si>
  <si>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</si>
  <si>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</si>
  <si>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</si>
  <si>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</si>
  <si>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</si>
  <si>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</si>
  <si>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</si>
  <si>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</si>
  <si>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</si>
  <si>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</si>
  <si>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</si>
  <si>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</si>
  <si>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</si>
  <si>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</si>
  <si>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</si>
  <si>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</si>
  <si>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</si>
  <si>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</si>
  <si>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</si>
  <si>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</si>
  <si>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</si>
  <si>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</si>
  <si>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</si>
  <si>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</si>
  <si>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</si>
  <si>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</si>
  <si>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</si>
  <si>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</si>
  <si>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</si>
  <si>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</si>
  <si>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</si>
  <si>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</si>
  <si>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</si>
  <si>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</si>
  <si>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</si>
  <si>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</si>
  <si>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</si>
  <si>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</si>
  <si>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</si>
  <si>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</si>
  <si>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</si>
  <si>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</si>
  <si>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</si>
  <si>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</si>
  <si>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</si>
  <si>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</si>
  <si>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</si>
  <si>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</si>
  <si>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</si>
  <si>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</si>
  <si>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</si>
  <si>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</si>
  <si>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</si>
  <si>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</si>
  <si>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</si>
  <si>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</si>
  <si>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</si>
  <si>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</si>
  <si>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</si>
  <si>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</si>
  <si>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</si>
  <si>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</si>
  <si>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</si>
  <si>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</si>
  <si>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</si>
  <si>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</si>
  <si>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</si>
  <si>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</si>
  <si>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</si>
  <si>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</si>
  <si>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</si>
  <si>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</si>
  <si>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</si>
  <si>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</si>
  <si>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</si>
  <si>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</si>
  <si>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</si>
  <si>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</si>
  <si>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</si>
  <si>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</si>
  <si>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</si>
  <si>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</si>
  <si>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</si>
  <si>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</si>
  <si>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</si>
  <si>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</si>
  <si>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</si>
  <si>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</si>
  <si>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</si>
  <si>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</si>
  <si>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</si>
  <si>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</si>
  <si>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</si>
  <si>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</si>
  <si>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</si>
  <si>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</si>
  <si>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</si>
  <si>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</si>
  <si>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</si>
  <si>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</si>
  <si>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</si>
  <si>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</si>
  <si>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</si>
  <si>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</si>
  <si>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</si>
  <si>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</si>
  <si>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</si>
  <si>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</si>
  <si>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</si>
  <si>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</si>
  <si>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</si>
  <si>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</si>
  <si>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</si>
  <si>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</si>
  <si>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</si>
  <si>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</si>
  <si>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</si>
  <si>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</si>
  <si>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</si>
  <si>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</si>
  <si>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</si>
  <si>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</si>
  <si>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</si>
  <si>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</si>
  <si>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</si>
  <si>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</si>
  <si>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</si>
  <si>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</si>
  <si>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</si>
  <si>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</si>
  <si>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</si>
  <si>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</si>
  <si>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</si>
  <si>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</si>
  <si>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</si>
  <si>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</si>
  <si>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</si>
  <si>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</si>
  <si>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</si>
  <si>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</si>
  <si>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</si>
  <si>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</si>
  <si>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</si>
  <si>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</si>
  <si>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</si>
  <si>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</si>
  <si>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</si>
  <si>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</si>
  <si>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</si>
  <si>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</si>
  <si>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</si>
  <si>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</si>
  <si>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</si>
  <si>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</si>
  <si>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</si>
  <si>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</si>
  <si>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</si>
  <si>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</si>
  <si>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</si>
  <si>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</si>
  <si>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</si>
  <si>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</si>
  <si>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</si>
  <si>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</si>
  <si>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</si>
  <si>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</si>
  <si>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</si>
  <si>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</si>
  <si>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</si>
  <si>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</si>
  <si>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</si>
  <si>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</si>
  <si>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</si>
  <si>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</si>
  <si>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</si>
  <si>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</si>
  <si>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</si>
  <si>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</si>
  <si>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</si>
  <si>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</si>
  <si>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</si>
  <si>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</si>
  <si>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</si>
  <si>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</si>
  <si>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</si>
  <si>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</si>
  <si>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</si>
  <si>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</si>
  <si>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</si>
  <si>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</si>
  <si>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</si>
  <si>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</si>
  <si>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</si>
  <si>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</si>
  <si>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</si>
  <si>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</si>
  <si>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</si>
  <si>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</si>
  <si>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</si>
  <si>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</si>
  <si>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</si>
  <si>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</si>
  <si>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</si>
  <si>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</si>
  <si>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</si>
  <si>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</si>
  <si>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</si>
  <si>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</si>
  <si>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</si>
  <si>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</si>
  <si>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</si>
  <si>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</si>
  <si>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</si>
  <si>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</si>
  <si>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</si>
  <si>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</si>
  <si>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</si>
  <si>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</si>
  <si>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</si>
  <si>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</si>
  <si>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</si>
  <si>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</si>
  <si>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</si>
  <si>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</si>
  <si>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</si>
  <si>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</si>
  <si>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</si>
  <si>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</si>
  <si>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</si>
  <si>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</si>
  <si>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</si>
  <si>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</si>
  <si>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</si>
  <si>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</si>
  <si>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</si>
  <si>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</si>
  <si>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</si>
  <si>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</si>
  <si>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</si>
  <si>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</si>
  <si>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</si>
  <si>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</si>
  <si>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</si>
  <si>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</si>
  <si>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</si>
  <si>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</si>
  <si>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</si>
  <si>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</si>
  <si>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</si>
  <si>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</si>
  <si>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</si>
  <si>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</si>
  <si>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</si>
  <si>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</si>
  <si>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</si>
  <si>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</si>
  <si>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</si>
  <si>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</si>
  <si>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</si>
  <si>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</si>
  <si>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</si>
  <si>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</si>
  <si>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</si>
  <si>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</si>
  <si>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</si>
  <si>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</si>
  <si>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</si>
  <si>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</si>
  <si>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</si>
  <si>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</si>
  <si>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</si>
  <si>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</si>
  <si>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</si>
  <si>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</si>
  <si>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</si>
  <si>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</si>
  <si>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</si>
  <si>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</si>
  <si>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</si>
  <si>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</si>
  <si>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</si>
  <si>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</si>
  <si>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</si>
  <si>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</si>
  <si>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</si>
  <si>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</si>
  <si>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</si>
  <si>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</si>
  <si>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</si>
  <si>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</si>
  <si>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</si>
  <si>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</si>
  <si>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</si>
  <si>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</si>
  <si>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</si>
  <si>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</si>
  <si>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</si>
  <si>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</si>
  <si>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</si>
  <si>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</si>
  <si>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</si>
  <si>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</si>
  <si>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</si>
  <si>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</si>
  <si>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</si>
  <si>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</si>
  <si>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</si>
  <si>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</si>
  <si>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</si>
  <si>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</si>
  <si>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</si>
  <si>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</si>
  <si>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</si>
  <si>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</si>
  <si>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</si>
  <si>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</si>
  <si>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</si>
  <si>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</si>
  <si>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</si>
  <si>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</si>
  <si>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</si>
  <si>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</si>
  <si>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</si>
  <si>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</si>
  <si>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</si>
  <si>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</si>
  <si>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</si>
  <si>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</si>
  <si>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</si>
  <si>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</si>
  <si>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</si>
  <si>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</si>
  <si>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</si>
  <si>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</si>
  <si>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</si>
  <si>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</si>
  <si>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</si>
  <si>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</si>
  <si>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</si>
  <si>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</si>
  <si>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</si>
  <si>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</si>
  <si>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</si>
  <si>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</si>
  <si>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</si>
  <si>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</si>
  <si>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</si>
  <si>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</si>
  <si>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</si>
  <si>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</si>
  <si>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</si>
  <si>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</si>
  <si>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</si>
  <si>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</si>
  <si>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</si>
  <si>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</si>
  <si>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</si>
  <si>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</si>
  <si>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</si>
  <si>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</si>
  <si>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</si>
  <si>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</si>
  <si>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</si>
  <si>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</si>
  <si>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</si>
  <si>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</si>
  <si>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</si>
  <si>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</si>
  <si>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</si>
  <si>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</si>
  <si>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</si>
  <si>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</si>
  <si>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</si>
  <si>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</si>
  <si>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</si>
  <si>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</si>
  <si>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</si>
  <si>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</si>
  <si>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</si>
  <si>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</si>
  <si>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</si>
  <si>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</si>
  <si>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</si>
  <si>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</si>
  <si>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</si>
  <si>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</si>
  <si>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</si>
  <si>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</si>
  <si>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</si>
  <si>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</si>
  <si>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</si>
  <si>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</si>
  <si>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</si>
  <si>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</si>
  <si>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</si>
  <si>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</si>
  <si>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</si>
  <si>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</si>
  <si>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</si>
  <si>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</si>
  <si>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</si>
  <si>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</si>
  <si>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</si>
  <si>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</si>
  <si>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</si>
  <si>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</si>
  <si>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</si>
  <si>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</si>
  <si>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</si>
  <si>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</si>
  <si>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</si>
  <si>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</si>
  <si>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</si>
  <si>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</si>
  <si>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</si>
  <si>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</si>
  <si>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</si>
  <si>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</si>
  <si>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</si>
  <si>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</si>
  <si>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</si>
  <si>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</si>
  <si>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</si>
  <si>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</si>
  <si>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</si>
  <si>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</si>
  <si>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</si>
  <si>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</si>
  <si>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</si>
  <si>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</si>
  <si>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</si>
  <si>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</si>
  <si>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</si>
  <si>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</si>
  <si>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</si>
  <si>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</si>
  <si>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</si>
  <si>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</si>
  <si>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</si>
  <si>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</si>
  <si>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</si>
  <si>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</si>
  <si>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</si>
  <si>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</si>
  <si>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</si>
  <si>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</si>
  <si>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</si>
  <si>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</si>
  <si>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</si>
  <si>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</si>
  <si>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</si>
  <si>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</si>
  <si>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</si>
  <si>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</si>
  <si>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</si>
  <si>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</si>
  <si>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</si>
  <si>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</si>
  <si>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</si>
  <si>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</si>
  <si>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</si>
  <si>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</si>
  <si>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</si>
  <si>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</si>
  <si>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</si>
  <si>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</si>
  <si>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</si>
  <si>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</si>
  <si>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</si>
  <si>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</si>
  <si>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</si>
  <si>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</si>
  <si>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</si>
  <si>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</si>
  <si>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</si>
  <si>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</si>
  <si>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</si>
  <si>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</si>
  <si>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</si>
  <si>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</si>
  <si>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</si>
  <si>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</si>
  <si>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</si>
  <si>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</si>
  <si>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</si>
  <si>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</si>
  <si>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</si>
  <si>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</si>
  <si>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</si>
  <si>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</si>
  <si>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</si>
  <si>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</si>
  <si>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</si>
  <si>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</si>
  <si>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</si>
  <si>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</si>
  <si>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</si>
  <si>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</si>
  <si>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</si>
  <si>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</si>
  <si>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</si>
  <si>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</si>
  <si>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</si>
  <si>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</si>
  <si>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</si>
  <si>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</si>
  <si>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</si>
  <si>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</si>
  <si>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</si>
  <si>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</si>
  <si>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</si>
  <si>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</si>
  <si>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</si>
  <si>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</si>
  <si>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</si>
  <si>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</si>
  <si>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</si>
  <si>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</si>
  <si>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</si>
  <si>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</si>
  <si>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</si>
  <si>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</si>
  <si>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</si>
  <si>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</si>
  <si>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</si>
  <si>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</si>
  <si>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</si>
  <si>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</si>
  <si>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</si>
  <si>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</si>
  <si>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</si>
  <si>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</si>
  <si>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</si>
  <si>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</si>
  <si>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</si>
  <si>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</si>
  <si>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</si>
  <si>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</si>
  <si>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</si>
  <si>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</si>
  <si>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</si>
  <si>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</si>
  <si>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</si>
  <si>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</si>
  <si>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</si>
  <si>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</si>
  <si>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</si>
  <si>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</si>
  <si>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</si>
  <si>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</si>
  <si>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</si>
  <si>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</si>
  <si>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</si>
  <si>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</si>
  <si>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</si>
  <si>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</si>
  <si>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</si>
  <si>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</si>
  <si>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</si>
  <si>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</si>
  <si>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</si>
  <si>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</si>
  <si>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</si>
  <si>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</si>
  <si>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</si>
  <si>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</si>
  <si>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</si>
  <si>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</si>
  <si>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</si>
  <si>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</si>
  <si>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</si>
  <si>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</si>
  <si>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</si>
  <si>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</si>
  <si>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</si>
  <si>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</si>
  <si>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</si>
  <si>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</si>
  <si>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</si>
  <si>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</si>
  <si>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</si>
  <si>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</si>
  <si>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</si>
  <si>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</si>
  <si>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</si>
  <si>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</si>
  <si>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</si>
  <si>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</si>
  <si>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</si>
  <si>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</si>
  <si>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</si>
  <si>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</si>
  <si>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</si>
  <si>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</si>
  <si>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</si>
  <si>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</si>
  <si>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</si>
  <si>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</si>
  <si>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</si>
  <si>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</si>
  <si>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</si>
  <si>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</si>
  <si>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</si>
  <si>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</si>
  <si>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</si>
  <si>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</si>
  <si>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</si>
  <si>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</si>
  <si>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</si>
  <si>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</si>
  <si>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</si>
  <si>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</si>
  <si>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</si>
  <si>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</si>
  <si>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</si>
  <si>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</si>
  <si>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</si>
  <si>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</si>
  <si>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</si>
  <si>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</si>
  <si>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</si>
  <si>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</si>
  <si>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</si>
  <si>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</si>
  <si>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</si>
  <si>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</si>
  <si>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</si>
  <si>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</si>
  <si>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</si>
  <si>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</si>
  <si>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</si>
  <si>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</si>
  <si>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</si>
  <si>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</si>
  <si>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</si>
  <si>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</si>
  <si>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</si>
  <si>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</si>
  <si>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</si>
  <si>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</si>
  <si>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</si>
  <si>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</si>
  <si>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</si>
  <si>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</si>
  <si>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</si>
  <si>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</si>
  <si>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</si>
  <si>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</si>
  <si>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</si>
  <si>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</si>
  <si>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</si>
  <si>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</si>
  <si>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</si>
  <si>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</si>
  <si>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</si>
  <si>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</si>
  <si>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</si>
  <si>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</si>
  <si>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</si>
  <si>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</si>
  <si>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</si>
  <si>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</si>
  <si>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</si>
  <si>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</si>
  <si>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</si>
  <si>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</si>
  <si>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</si>
  <si>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</si>
  <si>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</si>
  <si>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</si>
  <si>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</si>
  <si>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</si>
  <si>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</si>
  <si>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</si>
  <si>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</si>
  <si>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</si>
  <si>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</si>
  <si>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</si>
  <si>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</si>
  <si>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</si>
  <si>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</si>
  <si>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</si>
  <si>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</si>
  <si>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</si>
  <si>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</si>
  <si>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</si>
  <si>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</si>
  <si>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</si>
  <si>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</si>
  <si>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</si>
  <si>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</si>
  <si>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</si>
  <si>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</si>
  <si>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</si>
  <si>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</si>
  <si>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</si>
  <si>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</si>
  <si>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</si>
  <si>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</si>
  <si>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</si>
  <si>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</si>
  <si>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</si>
  <si>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</si>
  <si>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</si>
  <si>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</si>
  <si>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</si>
  <si>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</si>
  <si>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</si>
  <si>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</si>
  <si>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</si>
  <si>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</si>
  <si>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</si>
  <si>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</si>
  <si>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</si>
  <si>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</si>
  <si>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</si>
  <si>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</si>
  <si>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</si>
  <si>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</si>
  <si>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</si>
  <si>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</si>
  <si>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</si>
  <si>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</si>
  <si>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</si>
  <si>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</si>
  <si>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</si>
  <si>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</si>
  <si>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</si>
  <si>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</si>
  <si>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</si>
  <si>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</si>
  <si>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</si>
  <si>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</si>
  <si>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</si>
  <si>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</si>
  <si>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</si>
  <si>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</si>
  <si>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</si>
  <si>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</si>
  <si>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</si>
  <si>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</si>
  <si>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</si>
  <si>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</si>
  <si>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</si>
  <si>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</si>
  <si>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</si>
  <si>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</si>
  <si>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</si>
  <si>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</si>
  <si>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</si>
  <si>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</si>
  <si>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</si>
  <si>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</si>
  <si>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</si>
  <si>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</si>
  <si>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</si>
  <si>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</si>
  <si>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</si>
  <si>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</si>
  <si>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</si>
  <si>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</si>
  <si>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</si>
  <si>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</si>
  <si>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</si>
  <si>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</si>
  <si>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</si>
  <si>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</si>
  <si>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</si>
  <si>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</si>
  <si>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</si>
  <si>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</si>
  <si>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</si>
  <si>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</si>
  <si>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</si>
  <si>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</si>
  <si>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</si>
  <si>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</si>
  <si>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</si>
  <si>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</si>
  <si>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</si>
  <si>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</si>
  <si>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</si>
  <si>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</si>
  <si>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</si>
  <si>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</si>
  <si>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</si>
  <si>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</si>
  <si>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</si>
  <si>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</si>
  <si>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</si>
  <si>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</si>
  <si>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</si>
  <si>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</si>
  <si>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</si>
  <si>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</si>
  <si>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</si>
  <si>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</si>
  <si>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</si>
  <si>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</si>
  <si>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</si>
  <si>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</si>
  <si>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</si>
  <si>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</si>
  <si>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</si>
  <si>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</si>
  <si>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</si>
  <si>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</si>
  <si>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</si>
  <si>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</si>
  <si>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</si>
  <si>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</si>
  <si>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</si>
  <si>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</si>
  <si>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</si>
  <si>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</si>
  <si>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</si>
  <si>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</si>
  <si>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</si>
  <si>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</si>
  <si>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</si>
  <si>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</si>
  <si>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</si>
  <si>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</si>
  <si>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</si>
  <si>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</si>
  <si>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</si>
  <si>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</si>
  <si>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</si>
  <si>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</si>
  <si>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</si>
  <si>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</si>
  <si>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</si>
  <si>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</si>
  <si>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</si>
  <si>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</si>
  <si>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</si>
  <si>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</si>
  <si>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</si>
  <si>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</si>
  <si>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</si>
  <si>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</si>
  <si>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</si>
  <si>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</si>
  <si>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</si>
  <si>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</si>
  <si>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</si>
  <si>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</si>
  <si>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</si>
  <si>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</si>
  <si>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</si>
  <si>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</si>
  <si>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</si>
  <si>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</si>
  <si>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</si>
  <si>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</si>
  <si>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</si>
  <si>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</si>
  <si>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</si>
  <si>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</si>
  <si>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</si>
  <si>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</si>
  <si>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</si>
  <si>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</si>
  <si>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</si>
  <si>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</si>
  <si>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</si>
  <si>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</si>
  <si>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</si>
  <si>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</si>
  <si>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</si>
  <si>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</si>
  <si>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</si>
  <si>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</si>
  <si>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</si>
  <si>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</si>
  <si>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</si>
  <si>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</si>
  <si>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</si>
  <si>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</si>
  <si>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</si>
  <si>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</si>
  <si>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</si>
  <si>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</si>
  <si>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</si>
  <si>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</si>
  <si>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</si>
  <si>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</si>
  <si>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</si>
  <si>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</si>
  <si>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</si>
  <si>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</si>
  <si>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</si>
  <si>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</si>
  <si>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</si>
  <si>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</si>
  <si>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</si>
  <si>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</si>
  <si>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</si>
  <si>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</si>
  <si>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</si>
  <si>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</si>
  <si>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</si>
  <si>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</si>
  <si>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</si>
  <si>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</si>
  <si>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</si>
  <si>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</si>
  <si>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</si>
  <si>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</si>
  <si>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</si>
  <si>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</si>
  <si>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</si>
  <si>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</si>
  <si>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</si>
  <si>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</si>
  <si>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</si>
  <si>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</si>
  <si>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</si>
  <si>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</si>
  <si>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</si>
  <si>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</si>
  <si>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</si>
  <si>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</si>
  <si>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</si>
  <si>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</si>
  <si>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</si>
  <si>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</si>
  <si>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</si>
  <si>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</si>
  <si>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</si>
  <si>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</si>
  <si>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</si>
  <si>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</si>
  <si>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</si>
  <si>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</si>
  <si>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</si>
  <si>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</si>
  <si>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</si>
  <si>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</si>
  <si>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</si>
  <si>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</si>
  <si>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</si>
  <si>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</si>
  <si>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</si>
  <si>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</si>
  <si>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</si>
  <si>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</si>
  <si>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</si>
  <si>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</si>
  <si>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</si>
  <si>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</si>
  <si>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</si>
  <si>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</si>
  <si>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</si>
  <si>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</si>
  <si>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</si>
  <si>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</si>
  <si>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</si>
  <si>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</si>
  <si>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</si>
  <si>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</si>
  <si>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</si>
  <si>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</si>
  <si>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</si>
  <si>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</si>
  <si>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</si>
  <si>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</si>
  <si>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</si>
  <si>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</si>
  <si>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</si>
  <si>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</si>
  <si>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</si>
  <si>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</si>
  <si>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</si>
  <si>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</si>
  <si>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</si>
  <si>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</si>
  <si>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</si>
  <si>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</si>
  <si>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</si>
  <si>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</si>
  <si>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</si>
  <si>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</si>
  <si>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</si>
  <si>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</si>
  <si>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</si>
  <si>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</si>
  <si>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</si>
  <si>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</si>
  <si>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</si>
  <si>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</si>
  <si>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</si>
  <si>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</si>
  <si>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</si>
  <si>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</si>
  <si>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</si>
  <si>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</si>
  <si>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</si>
  <si>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</si>
  <si>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</si>
  <si>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</si>
  <si>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</si>
  <si>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</si>
  <si>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</si>
  <si>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</si>
  <si>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</si>
  <si>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</si>
  <si>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</si>
  <si>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</si>
  <si>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</si>
  <si>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</si>
  <si>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</si>
  <si>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</si>
  <si>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</si>
  <si>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</si>
  <si>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</si>
  <si>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</si>
  <si>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</si>
  <si>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</si>
  <si>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</si>
  <si>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</si>
  <si>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</si>
  <si>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</si>
  <si>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</si>
  <si>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</si>
  <si>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</si>
  <si>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</si>
  <si>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</si>
  <si>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</si>
  <si>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</si>
  <si>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</si>
  <si>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</si>
  <si>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</si>
  <si>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</si>
  <si>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</si>
  <si>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</si>
  <si>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</si>
  <si>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</si>
  <si>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</si>
  <si>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</si>
  <si>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</si>
  <si>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</si>
  <si>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</si>
  <si>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</si>
  <si>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</si>
  <si>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</si>
  <si>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</si>
  <si>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</si>
  <si>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</si>
  <si>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</si>
  <si>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</si>
  <si>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</si>
  <si>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</si>
  <si>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</si>
  <si>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</si>
  <si>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</si>
  <si>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</si>
  <si>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</si>
  <si>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</si>
  <si>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</si>
  <si>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</si>
  <si>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</si>
  <si>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</si>
  <si>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</si>
  <si>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</si>
  <si>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</si>
  <si>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</si>
  <si>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</si>
  <si>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</si>
  <si>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</si>
  <si>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</si>
  <si>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</si>
  <si>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</si>
  <si>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</si>
  <si>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</si>
  <si>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</si>
  <si>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</si>
  <si>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</si>
  <si>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</si>
  <si>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</si>
  <si>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</si>
  <si>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</si>
  <si>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</si>
  <si>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</si>
  <si>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</si>
  <si>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</si>
  <si>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</si>
  <si>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</si>
  <si>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</si>
  <si>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</si>
  <si>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</si>
  <si>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</si>
  <si>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</si>
  <si>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</si>
  <si>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</si>
  <si>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</si>
  <si>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</si>
  <si>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</si>
  <si>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</si>
  <si>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</si>
  <si>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</si>
  <si>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</si>
  <si>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</si>
  <si>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</si>
  <si>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</si>
  <si>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</si>
  <si>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</si>
  <si>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</si>
  <si>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</si>
  <si>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</si>
  <si>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</si>
  <si>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</si>
  <si>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</si>
  <si>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</si>
  <si>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</si>
  <si>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</si>
  <si>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</si>
  <si>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</si>
  <si>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</si>
  <si>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</si>
  <si>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</si>
  <si>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</si>
  <si>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</si>
  <si>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</si>
  <si>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</si>
  <si>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</si>
  <si>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</si>
  <si>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</si>
  <si>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</si>
  <si>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</si>
  <si>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</si>
  <si>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</si>
  <si>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</si>
  <si>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</si>
  <si>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</si>
  <si>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</si>
  <si>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</si>
  <si>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</si>
  <si>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</si>
  <si>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</si>
  <si>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</si>
  <si>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</si>
  <si>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</si>
  <si>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</si>
  <si>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</si>
  <si>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</si>
  <si>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</si>
  <si>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</si>
  <si>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</si>
  <si>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</si>
  <si>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</si>
  <si>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</si>
  <si>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</si>
  <si>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</si>
  <si>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</si>
  <si>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</si>
  <si>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</si>
  <si>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</si>
  <si>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</si>
  <si>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</si>
  <si>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</si>
  <si>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</si>
  <si>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</si>
  <si>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</si>
  <si>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</si>
  <si>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</si>
  <si>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</si>
  <si>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</si>
  <si>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</si>
  <si>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</si>
  <si>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</si>
  <si>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</si>
  <si>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</si>
  <si>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</si>
  <si>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</si>
  <si>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</si>
  <si>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</si>
  <si>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</si>
  <si>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</si>
  <si>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</si>
  <si>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</si>
  <si>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</si>
  <si>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</si>
  <si>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</si>
  <si>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</si>
  <si>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</si>
  <si>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</si>
  <si>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</si>
  <si>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</si>
  <si>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</si>
  <si>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</si>
  <si>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</si>
  <si>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</si>
  <si>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</si>
  <si>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</si>
  <si>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</si>
  <si>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</si>
  <si>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</si>
  <si>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</si>
  <si>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</si>
  <si>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</si>
  <si>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</si>
  <si>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</si>
  <si>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</si>
  <si>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</si>
  <si>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</si>
  <si>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</si>
  <si>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</si>
  <si>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</si>
  <si>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</si>
  <si>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</si>
  <si>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</si>
  <si>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</si>
  <si>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</si>
  <si>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</si>
  <si>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</si>
  <si>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</si>
  <si>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</si>
  <si>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</si>
  <si>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</si>
  <si>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</si>
  <si>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</si>
  <si>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</si>
  <si>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</si>
  <si>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</si>
  <si>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</si>
  <si>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</si>
  <si>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</si>
  <si>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</si>
  <si>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</si>
  <si>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</si>
  <si>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</si>
  <si>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</si>
  <si>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</si>
  <si>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</si>
  <si>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</si>
  <si>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</si>
  <si>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</si>
  <si>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</si>
  <si>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</si>
  <si>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</si>
  <si>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</si>
  <si>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</si>
  <si>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</si>
  <si>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</si>
  <si>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</si>
  <si>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</si>
  <si>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</si>
  <si>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</si>
  <si>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</si>
  <si>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</si>
  <si>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</si>
  <si>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</si>
  <si>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</si>
  <si>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</si>
  <si>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</si>
  <si>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</si>
  <si>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</si>
  <si>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</si>
  <si>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</si>
  <si>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</si>
  <si>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</si>
  <si>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</si>
  <si>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</si>
  <si>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</si>
  <si>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</si>
  <si>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</si>
  <si>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</si>
  <si>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</si>
  <si>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</si>
  <si>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</si>
  <si>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</si>
  <si>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</si>
  <si>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</si>
  <si>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</si>
  <si>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</si>
  <si>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</si>
  <si>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</si>
  <si>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</si>
  <si>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</si>
  <si>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</si>
  <si>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</si>
  <si>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</si>
  <si>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</si>
  <si>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</si>
  <si>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</si>
  <si>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</si>
  <si>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</si>
  <si>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</si>
  <si>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</si>
  <si>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</si>
  <si>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</si>
  <si>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</si>
  <si>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</si>
  <si>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</si>
  <si>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</si>
  <si>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</si>
  <si>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</si>
  <si>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</si>
  <si>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</si>
  <si>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</si>
  <si>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</si>
  <si>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</si>
  <si>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</si>
  <si>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</si>
  <si>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</si>
  <si>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</si>
  <si>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</si>
  <si>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</si>
  <si>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</si>
  <si>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</si>
  <si>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</si>
  <si>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</si>
  <si>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</si>
  <si>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</si>
  <si>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</si>
  <si>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</si>
  <si>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</si>
  <si>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</si>
  <si>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</si>
  <si>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</si>
  <si>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</si>
  <si>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</si>
  <si>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</si>
  <si>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</si>
  <si>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</si>
  <si>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</si>
  <si>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</si>
  <si>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</si>
  <si>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</si>
  <si>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</si>
  <si>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</si>
  <si>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</si>
  <si>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</si>
  <si>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</si>
  <si>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</si>
  <si>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</si>
  <si>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</si>
  <si>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</si>
  <si>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</si>
  <si>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</si>
  <si>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</si>
  <si>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</si>
  <si>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</si>
  <si>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</si>
  <si>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</si>
  <si>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</si>
  <si>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</si>
  <si>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</si>
  <si>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</si>
  <si>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</si>
  <si>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</si>
  <si>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</si>
  <si>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</si>
  <si>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</si>
  <si>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</si>
  <si>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</si>
  <si>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</si>
  <si>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</si>
  <si>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</si>
  <si>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</si>
  <si>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</si>
  <si>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</si>
  <si>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</si>
  <si>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</si>
  <si>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</si>
  <si>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</si>
  <si>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</si>
  <si>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</si>
  <si>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</si>
  <si>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</si>
  <si>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</si>
  <si>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</si>
  <si>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</si>
  <si>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</si>
  <si>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</si>
  <si>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</si>
  <si>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</si>
  <si>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</si>
  <si>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</si>
  <si>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</si>
  <si>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</si>
  <si>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</si>
  <si>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</si>
  <si>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</si>
  <si>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</si>
  <si>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</si>
  <si>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</si>
  <si>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</si>
  <si>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</si>
  <si>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</si>
  <si>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</si>
  <si>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</si>
  <si>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</si>
  <si>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</si>
  <si>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</si>
  <si>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</si>
  <si>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</si>
  <si>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</si>
  <si>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</si>
  <si>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</si>
  <si>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</si>
  <si>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</si>
  <si>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</si>
  <si>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</si>
  <si>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</si>
  <si>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</si>
  <si>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</si>
  <si>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</si>
  <si>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</si>
  <si>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</si>
  <si>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</si>
  <si>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</si>
  <si>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</si>
  <si>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</si>
  <si>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</si>
  <si>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</si>
  <si>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</si>
  <si>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</si>
  <si>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</si>
  <si>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</si>
  <si>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</si>
  <si>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</si>
  <si>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</si>
  <si>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</si>
  <si>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</si>
  <si>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</si>
  <si>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</si>
  <si>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</si>
  <si>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</si>
  <si>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</si>
  <si>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</si>
  <si>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</si>
  <si>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</si>
  <si>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</si>
  <si>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</si>
  <si>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</si>
  <si>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</si>
  <si>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</si>
  <si>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</si>
  <si>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</si>
  <si>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</si>
  <si>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</si>
  <si>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</si>
  <si>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</si>
  <si>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</si>
  <si>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</si>
  <si>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</si>
  <si>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</si>
  <si>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</si>
  <si>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</si>
  <si>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</si>
  <si>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</si>
  <si>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</si>
  <si>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</si>
  <si>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</si>
  <si>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</si>
  <si>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</si>
  <si>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</si>
  <si>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</si>
  <si>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</si>
  <si>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</si>
  <si>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</si>
  <si>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</si>
  <si>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</si>
  <si>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</si>
  <si>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</si>
  <si>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</si>
  <si>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</si>
  <si>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</si>
  <si>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</si>
  <si>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</si>
  <si>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</si>
  <si>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</si>
  <si>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</si>
  <si>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</si>
  <si>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</si>
  <si>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</si>
  <si>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</si>
  <si>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</si>
  <si>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</si>
  <si>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</si>
  <si>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</si>
  <si>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</si>
  <si>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</si>
  <si>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</si>
  <si>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</si>
  <si>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</si>
  <si>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</si>
  <si>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</si>
  <si>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</si>
  <si>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</si>
  <si>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</si>
  <si>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</si>
  <si>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</si>
  <si>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</si>
  <si>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</si>
  <si>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</si>
  <si>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</si>
  <si>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</si>
  <si>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</si>
  <si>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</si>
  <si>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</si>
  <si>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</si>
  <si>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</si>
  <si>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</si>
  <si>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</si>
  <si>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</si>
  <si>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</si>
  <si>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</si>
  <si>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</si>
  <si>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</si>
  <si>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</si>
  <si>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</si>
  <si>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</si>
  <si>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</si>
  <si>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</si>
  <si>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</si>
  <si>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</si>
  <si>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</si>
  <si>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</si>
  <si>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</si>
  <si>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</si>
  <si>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</si>
  <si>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</si>
  <si>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</si>
  <si>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</si>
  <si>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</si>
  <si>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</si>
  <si>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</si>
  <si>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</si>
  <si>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</si>
  <si>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</si>
  <si>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</si>
  <si>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</si>
  <si>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</si>
  <si>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</si>
  <si>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</si>
  <si>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</si>
  <si>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</si>
  <si>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</si>
  <si>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</si>
  <si>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</si>
  <si>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</si>
  <si>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</si>
  <si>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</si>
  <si>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</si>
  <si>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</si>
  <si>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</si>
  <si>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</si>
  <si>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</si>
  <si>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</si>
  <si>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</si>
  <si>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</si>
  <si>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</si>
  <si>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</si>
  <si>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</si>
  <si>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</si>
  <si>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</si>
  <si>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</si>
  <si>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</si>
  <si>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</si>
  <si>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</si>
  <si>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</si>
  <si>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</si>
  <si>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</si>
  <si>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</si>
  <si>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</si>
  <si>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</si>
  <si>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</si>
  <si>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</si>
  <si>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</si>
  <si>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</si>
  <si>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</si>
  <si>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</si>
  <si>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</si>
  <si>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</si>
  <si>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</si>
  <si>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</si>
  <si>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</si>
  <si>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</si>
  <si>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</si>
  <si>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</si>
  <si>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</si>
  <si>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</si>
  <si>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</si>
  <si>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</si>
  <si>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</si>
  <si>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</si>
  <si>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</si>
  <si>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</si>
  <si>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</si>
  <si>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</si>
  <si>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</si>
  <si>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</si>
  <si>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</si>
  <si>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</si>
  <si>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</si>
  <si>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</si>
  <si>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</si>
  <si>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</si>
  <si>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</si>
  <si>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</si>
  <si>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</si>
  <si>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</si>
  <si>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</si>
  <si>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</si>
  <si>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</si>
  <si>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</si>
  <si>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</si>
  <si>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</si>
  <si>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</si>
  <si>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</si>
  <si>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</si>
  <si>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</si>
  <si>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</si>
  <si>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</si>
  <si>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</si>
  <si>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</si>
  <si>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</si>
  <si>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</si>
  <si>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</si>
  <si>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</si>
  <si>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</si>
  <si>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</si>
  <si>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</si>
  <si>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</si>
  <si>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</si>
  <si>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</si>
  <si>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</si>
  <si>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</si>
  <si>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</si>
  <si>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</si>
  <si>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</si>
  <si>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</si>
  <si>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</si>
  <si>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</si>
  <si>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</si>
  <si>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</si>
  <si>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</si>
  <si>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</si>
  <si>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</si>
  <si>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</si>
  <si>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</si>
  <si>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</si>
  <si>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</si>
  <si>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</si>
  <si>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</si>
  <si>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</si>
  <si>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</si>
  <si>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</si>
  <si>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</si>
  <si>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</si>
  <si>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</si>
  <si>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</si>
  <si>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</si>
  <si>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</si>
  <si>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</si>
  <si>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</si>
  <si>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</si>
  <si>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</si>
  <si>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</si>
  <si>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</si>
  <si>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</si>
  <si>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</si>
  <si>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</si>
  <si>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</si>
  <si>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</si>
  <si>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</si>
  <si>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</si>
  <si>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</si>
  <si>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</si>
  <si>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</si>
  <si>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</si>
  <si>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</si>
  <si>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</si>
  <si>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</si>
  <si>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</si>
  <si>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</si>
  <si>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</si>
  <si>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</si>
  <si>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</si>
  <si>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</si>
  <si>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</si>
  <si>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</si>
  <si>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</si>
  <si>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</si>
  <si>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</si>
  <si>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</si>
  <si>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</si>
  <si>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</si>
  <si>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</si>
  <si>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</si>
  <si>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</si>
  <si>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</si>
  <si>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</si>
  <si>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</si>
  <si>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</si>
  <si>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</si>
  <si>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</si>
  <si>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</si>
  <si>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</si>
  <si>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</si>
  <si>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</si>
  <si>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</si>
  <si>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</si>
  <si>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</si>
  <si>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</si>
  <si>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</si>
  <si>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</si>
  <si>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</si>
  <si>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</si>
  <si>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</si>
  <si>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</si>
  <si>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</si>
  <si>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</si>
  <si>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</si>
  <si>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</si>
  <si>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</si>
  <si>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</si>
  <si>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</si>
  <si>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</si>
  <si>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</si>
  <si>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</si>
  <si>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</si>
  <si>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</si>
  <si>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</si>
  <si>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</si>
  <si>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</si>
  <si>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</si>
  <si>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</si>
  <si>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</si>
  <si>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</si>
  <si>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</si>
  <si>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</si>
  <si>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</si>
  <si>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</si>
  <si>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</si>
  <si>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</si>
  <si>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</si>
  <si>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</si>
  <si>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</si>
  <si>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</si>
  <si>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</si>
  <si>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</si>
  <si>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</si>
  <si>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</si>
  <si>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</si>
  <si>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</si>
  <si>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</si>
  <si>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</si>
  <si>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</si>
  <si>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</si>
  <si>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</si>
  <si>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</si>
  <si>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</si>
  <si>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</si>
  <si>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</si>
  <si>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</si>
  <si>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</si>
  <si>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</si>
  <si>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</si>
  <si>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</si>
  <si>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</si>
  <si>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</si>
  <si>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</si>
  <si>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</si>
  <si>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</si>
  <si>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</si>
  <si>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</si>
  <si>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</si>
  <si>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</si>
  <si>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</si>
  <si>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</si>
  <si>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</si>
  <si>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</si>
  <si>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</si>
  <si>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</si>
  <si>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</si>
  <si>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</si>
  <si>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</si>
  <si>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</si>
  <si>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</si>
  <si>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</si>
  <si>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</si>
  <si>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</si>
  <si>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</si>
  <si>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</si>
  <si>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</si>
  <si>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</si>
  <si>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</si>
  <si>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</si>
  <si>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</si>
  <si>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</si>
  <si>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</si>
  <si>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</si>
  <si>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</si>
  <si>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</si>
  <si>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</si>
  <si>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</si>
  <si>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</si>
  <si>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</si>
  <si>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</si>
  <si>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</si>
  <si>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</si>
  <si>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</si>
  <si>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</si>
  <si>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</si>
  <si>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</si>
  <si>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</si>
  <si>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</si>
  <si>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</si>
  <si>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</si>
  <si>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</si>
  <si>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</si>
  <si>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</si>
  <si>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</si>
  <si>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</si>
  <si>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</si>
  <si>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</si>
  <si>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</si>
  <si>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</si>
  <si>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</si>
  <si>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</si>
  <si>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</si>
  <si>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</si>
  <si>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</si>
  <si>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</si>
  <si>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</si>
  <si>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</si>
  <si>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</si>
  <si>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</si>
  <si>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</si>
  <si>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</si>
  <si>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</si>
  <si>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</si>
  <si>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</si>
  <si>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</si>
  <si>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</si>
  <si>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</si>
  <si>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</si>
  <si>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</si>
  <si>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</si>
  <si>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</si>
  <si>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</si>
  <si>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</si>
  <si>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</si>
  <si>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</si>
  <si>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</si>
  <si>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</si>
  <si>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</si>
  <si>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</si>
  <si>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</si>
  <si>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</si>
  <si>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</si>
  <si>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</si>
  <si>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</si>
  <si>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</si>
  <si>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</si>
  <si>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</si>
  <si>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</si>
  <si>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</si>
  <si>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</si>
  <si>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</si>
  <si>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</si>
  <si>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</si>
  <si>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</si>
  <si>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</si>
  <si>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</si>
  <si>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</si>
  <si>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</si>
  <si>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</si>
  <si>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</si>
  <si>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</si>
  <si>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</si>
  <si>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</si>
  <si>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</si>
  <si>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</si>
  <si>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</si>
  <si>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</si>
  <si>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</si>
  <si>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</si>
  <si>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</si>
  <si>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</si>
  <si>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</si>
  <si>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</si>
  <si>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</si>
  <si>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</si>
  <si>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</si>
  <si>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</si>
  <si>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</si>
  <si>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</si>
  <si>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</si>
  <si>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</si>
  <si>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</si>
  <si>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</si>
  <si>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</si>
  <si>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</si>
  <si>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</si>
  <si>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</si>
  <si>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</si>
  <si>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</si>
  <si>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</si>
  <si>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</si>
  <si>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</si>
  <si>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</si>
  <si>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</si>
  <si>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</si>
  <si>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</si>
  <si>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</si>
  <si>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</si>
  <si>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</si>
  <si>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</si>
  <si>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</si>
  <si>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</si>
  <si>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</si>
  <si>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</si>
  <si>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</si>
  <si>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</si>
  <si>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</si>
  <si>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</si>
  <si>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</si>
  <si>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</si>
  <si>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</si>
  <si>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</si>
  <si>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</si>
  <si>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</si>
  <si>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</si>
  <si>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</si>
  <si>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</si>
  <si>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</si>
  <si>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</si>
  <si>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</si>
  <si>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</si>
  <si>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</si>
  <si>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</si>
  <si>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</si>
  <si>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</si>
  <si>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</si>
  <si>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</si>
  <si>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</si>
  <si>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</si>
  <si>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</si>
  <si>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</si>
  <si>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</si>
  <si>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</si>
  <si>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</si>
  <si>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</si>
  <si>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</si>
  <si>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</si>
  <si>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</si>
  <si>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</si>
  <si>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</si>
  <si>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</si>
  <si>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</si>
  <si>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</si>
  <si>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</si>
  <si>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</si>
  <si>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</si>
  <si>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</si>
  <si>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</si>
  <si>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</si>
  <si>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</si>
  <si>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</si>
  <si>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</si>
  <si>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</si>
  <si>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</si>
  <si>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</si>
  <si>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</si>
  <si>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</si>
  <si>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</si>
  <si>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</si>
  <si>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</si>
  <si>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</si>
  <si>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</si>
  <si>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</si>
  <si>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</si>
  <si>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</si>
  <si>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</si>
  <si>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</si>
  <si>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</si>
  <si>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</si>
  <si>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</si>
  <si>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</si>
  <si>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</si>
  <si>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</si>
  <si>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</si>
  <si>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</si>
  <si>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</si>
  <si>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</si>
  <si>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</si>
  <si>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</si>
  <si>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</si>
  <si>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</si>
  <si>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</si>
  <si>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</si>
  <si>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</si>
  <si>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</si>
  <si>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</si>
  <si>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</si>
  <si>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</si>
  <si>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</si>
  <si>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</si>
  <si>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</si>
  <si>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</si>
  <si>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</si>
  <si>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</si>
  <si>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</si>
  <si>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</si>
  <si>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</si>
  <si>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</si>
  <si>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</si>
  <si>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</si>
  <si>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</si>
  <si>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</si>
  <si>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</si>
  <si>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</si>
  <si>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</si>
  <si>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</si>
  <si>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</si>
  <si>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</si>
  <si>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</si>
  <si>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</si>
  <si>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</si>
  <si>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</si>
  <si>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</si>
  <si>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</si>
  <si>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</si>
  <si>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</si>
  <si>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</si>
  <si>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</si>
  <si>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</si>
  <si>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</si>
  <si>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</si>
  <si>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</si>
  <si>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</si>
  <si>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</si>
  <si>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</si>
  <si>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</si>
  <si>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</si>
  <si>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</si>
  <si>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</si>
  <si>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</si>
  <si>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</si>
  <si>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</si>
  <si>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</si>
  <si>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</si>
  <si>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</si>
  <si>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</si>
  <si>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</si>
  <si>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</si>
  <si>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</si>
  <si>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</si>
  <si>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</si>
  <si>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</si>
  <si>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</si>
  <si>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</si>
  <si>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</si>
  <si>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</si>
  <si>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</si>
  <si>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</si>
  <si>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</si>
  <si>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</si>
  <si>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</si>
  <si>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</si>
  <si>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</si>
  <si>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</si>
  <si>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</si>
  <si>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</si>
  <si>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</si>
  <si>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</si>
  <si>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</si>
  <si>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</si>
  <si>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</si>
  <si>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</si>
  <si>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</si>
  <si>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</si>
  <si>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</si>
  <si>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</si>
  <si>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</si>
  <si>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</si>
  <si>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</si>
  <si>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</si>
  <si>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</si>
  <si>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</si>
  <si>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</si>
  <si>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</si>
  <si>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</si>
  <si>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</si>
  <si>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</si>
  <si>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</si>
  <si>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</si>
  <si>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</si>
  <si>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</si>
  <si>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</si>
  <si>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</si>
  <si>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</si>
  <si>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</si>
  <si>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</si>
  <si>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</si>
  <si>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</si>
  <si>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</si>
  <si>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</si>
  <si>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</si>
  <si>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</si>
  <si>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</si>
  <si>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</si>
  <si>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</si>
  <si>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</si>
  <si>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</si>
  <si>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</si>
  <si>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</si>
  <si>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</si>
  <si>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Hammond Manufacturing Company Limited</t>
  </si>
  <si>
    <t>20-563-1927</t>
  </si>
  <si>
    <t>D-U-N-S</t>
  </si>
  <si>
    <t>394 Edinburgh Road North, Guelph, Ontario, Canada  N1H 1E5</t>
  </si>
  <si>
    <t>Ross Hammond</t>
  </si>
  <si>
    <t>rnhammond@hammfg.com</t>
  </si>
  <si>
    <t>1 519 886 7170</t>
  </si>
  <si>
    <t>Compliance Manager</t>
  </si>
  <si>
    <t>https://cdn.hammfg.com/compliance/conflict-minerals-policy-2019.pdf</t>
  </si>
  <si>
    <t>CID003379</t>
  </si>
  <si>
    <t>Ma'anshan Weitai Tin Co., Ltd.</t>
  </si>
  <si>
    <t>Maanshan</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</si>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</sst>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ustomer%20Service\Compliance%20Documents\Conflict%20Minerals\COMPANY%20LEVEL\HAMMOND%20RMI_CMRT_6.1%20JAN%202022.xlsx" TargetMode="External"/><Relationship Id="rId1" Type="http://schemas.openxmlformats.org/officeDocument/2006/relationships/externalLinkPath" Target="COMPANY%20LEVEL/HAMMOND%20RMI_CMRT_6.1%20JA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E027F1-2077-4332-8F38-5088408433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D42C4CA-DC79-4689-8B5B-84794614DC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9" sqref="D69:E6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5DCEC40-F72D-4EE9-9709-7CF535C22222}"/>
    <hyperlink ref="D20" r:id="rId4" xr:uid="{608A34C7-4A48-43BA-B99D-0652794748FA}"/>
    <hyperlink ref="G77" r:id="rId5" xr:uid="{BDFE049C-71B5-4132-B284-20F6086425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2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771</v>
      </c>
      <c r="B5" s="182" t="s">
        <v>1126</v>
      </c>
      <c r="C5" s="186" t="s">
        <v>817</v>
      </c>
      <c r="D5" s="230"/>
      <c r="E5" s="182" t="s">
        <v>1111</v>
      </c>
      <c r="F5" s="182" t="s">
        <v>771</v>
      </c>
      <c r="G5" s="182" t="s">
        <v>13240</v>
      </c>
      <c r="H5" s="183">
        <v>0</v>
      </c>
      <c r="I5" s="184" t="s">
        <v>1780</v>
      </c>
      <c r="J5" s="184" t="s">
        <v>8688</v>
      </c>
      <c r="K5" s="224"/>
      <c r="L5" s="224"/>
      <c r="M5" s="224"/>
      <c r="N5" s="224"/>
      <c r="O5" s="224"/>
      <c r="P5" s="185"/>
      <c r="Q5" s="225"/>
      <c r="R5" s="182" t="s">
        <v>817</v>
      </c>
      <c r="S5" s="181" t="str">
        <f t="shared" ref="S5:S26" ca="1" si="0">IF(B5="","",IF(ISERROR(MATCH($E5,CL,0)),"Unknown",INDIRECT("'C'!$A$"&amp;MATCH($E5,CL,0)+1)))</f>
        <v>MY</v>
      </c>
      <c r="T5" s="181" t="str">
        <f ca="1">IF(B5="","",IF(ISERROR(MATCH($J5,[1]SorP!$B$1:$B$6230,0)),"",INDIRECT("'SorP'!$A$"&amp;MATCH($J5,[1]SorP!$B$1:$B$6230,0))))</f>
        <v>MW-SA</v>
      </c>
      <c r="U5" s="201"/>
      <c r="V5" s="226">
        <f>IF(C5="",NA(),MATCH($B5&amp;$C5,'[1]Smelter Look-up'!$J:$J,0))</f>
        <v>449</v>
      </c>
      <c r="X5" s="227">
        <f t="shared" ref="X5:X26" si="1">IF(AND(C5="Smelter not listed",OR(LEN(D5)=0,LEN(E5)=0)),1,0)</f>
        <v>0</v>
      </c>
      <c r="AB5" s="228" t="str">
        <f t="shared" ref="AB5:AB26" si="2">B5&amp;C5</f>
        <v>TinMalaysia Smelting Corporation (MSC)</v>
      </c>
    </row>
    <row r="6" spans="1:34" s="227" customFormat="1" ht="20.100000000000001" customHeight="1">
      <c r="A6" s="262" t="s">
        <v>1781</v>
      </c>
      <c r="B6" s="182" t="s">
        <v>1126</v>
      </c>
      <c r="C6" s="186" t="s">
        <v>2149</v>
      </c>
      <c r="D6" s="230"/>
      <c r="E6" s="182" t="s">
        <v>2432</v>
      </c>
      <c r="F6" s="182" t="s">
        <v>1781</v>
      </c>
      <c r="G6" s="182" t="s">
        <v>13240</v>
      </c>
      <c r="H6" s="183">
        <v>0</v>
      </c>
      <c r="I6" s="184" t="s">
        <v>1782</v>
      </c>
      <c r="J6" s="184" t="s">
        <v>1635</v>
      </c>
      <c r="K6" s="224"/>
      <c r="L6" s="224"/>
      <c r="M6" s="224"/>
      <c r="N6" s="224"/>
      <c r="O6" s="224"/>
      <c r="P6" s="185"/>
      <c r="Q6" s="225"/>
      <c r="R6" s="182" t="s">
        <v>2149</v>
      </c>
      <c r="S6" s="181" t="str">
        <f t="shared" ca="1" si="0"/>
        <v>US</v>
      </c>
      <c r="T6" s="181" t="str">
        <f ca="1">IF(B6="","",IF(ISERROR(MATCH($J6,[1]SorP!$B$1:$B$6230,0)),"",INDIRECT("'SorP'!$A$"&amp;MATCH($J6,[1]SorP!$B$1:$B$6230,0))))</f>
        <v>UG-412</v>
      </c>
      <c r="U6" s="201"/>
      <c r="V6" s="226">
        <f>IF(C6="",NA(),MATCH($B6&amp;$C6,'[1]Smelter Look-up'!$J:$J,0))</f>
        <v>453</v>
      </c>
      <c r="X6" s="227">
        <f t="shared" si="1"/>
        <v>0</v>
      </c>
      <c r="AB6" s="228" t="str">
        <f t="shared" si="2"/>
        <v>TinMetallic Resources, Inc.</v>
      </c>
    </row>
    <row r="7" spans="1:34" s="227" customFormat="1" ht="20.100000000000001" customHeight="1">
      <c r="A7" s="262" t="s">
        <v>772</v>
      </c>
      <c r="B7" s="182" t="s">
        <v>1126</v>
      </c>
      <c r="C7" s="186" t="s">
        <v>12430</v>
      </c>
      <c r="D7" s="230"/>
      <c r="E7" s="182" t="s">
        <v>1092</v>
      </c>
      <c r="F7" s="182" t="s">
        <v>772</v>
      </c>
      <c r="G7" s="182" t="s">
        <v>13240</v>
      </c>
      <c r="H7" s="183">
        <v>0</v>
      </c>
      <c r="I7" s="184" t="s">
        <v>1783</v>
      </c>
      <c r="J7" s="184" t="s">
        <v>1674</v>
      </c>
      <c r="K7" s="224"/>
      <c r="L7" s="224"/>
      <c r="M7" s="224"/>
      <c r="N7" s="224"/>
      <c r="O7" s="224"/>
      <c r="P7" s="185"/>
      <c r="Q7" s="225"/>
      <c r="R7" s="182" t="s">
        <v>12430</v>
      </c>
      <c r="S7" s="181" t="str">
        <f t="shared" ca="1" si="0"/>
        <v>BR</v>
      </c>
      <c r="T7" s="181" t="str">
        <f ca="1">IF(B7="","",IF(ISERROR(MATCH($J7,[1]SorP!$B$1:$B$6230,0)),"",INDIRECT("'SorP'!$A$"&amp;MATCH($J7,[1]SorP!$B$1:$B$6230,0))))</f>
        <v>BR-RN</v>
      </c>
      <c r="U7" s="201"/>
      <c r="V7" s="226">
        <f>IF(C7="",NA(),MATCH($B7&amp;$C7,'[1]Smelter Look-up'!$J:$J,0))</f>
        <v>456</v>
      </c>
      <c r="X7" s="227">
        <f t="shared" si="1"/>
        <v>0</v>
      </c>
      <c r="AB7" s="228" t="str">
        <f t="shared" si="2"/>
        <v>TinMineracao Taboca S.A.</v>
      </c>
    </row>
    <row r="8" spans="1:34" s="227" customFormat="1" ht="20.100000000000001" customHeight="1">
      <c r="A8" s="262" t="s">
        <v>773</v>
      </c>
      <c r="B8" s="182" t="s">
        <v>1126</v>
      </c>
      <c r="C8" s="186" t="s">
        <v>1030</v>
      </c>
      <c r="D8" s="230"/>
      <c r="E8" s="182" t="s">
        <v>876</v>
      </c>
      <c r="F8" s="182" t="s">
        <v>773</v>
      </c>
      <c r="G8" s="182" t="s">
        <v>13240</v>
      </c>
      <c r="H8" s="183">
        <v>0</v>
      </c>
      <c r="I8" s="184" t="s">
        <v>1785</v>
      </c>
      <c r="J8" s="184" t="s">
        <v>9115</v>
      </c>
      <c r="K8" s="224"/>
      <c r="L8" s="224"/>
      <c r="M8" s="224"/>
      <c r="N8" s="224"/>
      <c r="O8" s="224"/>
      <c r="P8" s="185"/>
      <c r="Q8" s="225"/>
      <c r="R8" s="182" t="s">
        <v>1030</v>
      </c>
      <c r="S8" s="181" t="str">
        <f t="shared" ca="1" si="0"/>
        <v>PE</v>
      </c>
      <c r="T8" s="181" t="str">
        <f ca="1">IF(B8="","",IF(ISERROR(MATCH($J8,[1]SorP!$B$1:$B$6230,0)),"",INDIRECT("'SorP'!$A$"&amp;MATCH($J8,[1]SorP!$B$1:$B$6230,0))))</f>
        <v>NZ-GIS</v>
      </c>
      <c r="U8" s="201"/>
      <c r="V8" s="226">
        <f>IF(C8="",NA(),MATCH($B8&amp;$C8,'[1]Smelter Look-up'!$J:$J,0))</f>
        <v>460</v>
      </c>
      <c r="X8" s="227">
        <f t="shared" si="1"/>
        <v>0</v>
      </c>
      <c r="AB8" s="228" t="str">
        <f t="shared" si="2"/>
        <v>TinMinsur</v>
      </c>
    </row>
    <row r="9" spans="1:34" s="227" customFormat="1" ht="20.100000000000001" customHeight="1">
      <c r="A9" s="262" t="s">
        <v>774</v>
      </c>
      <c r="B9" s="182" t="s">
        <v>1126</v>
      </c>
      <c r="C9" s="186" t="s">
        <v>1159</v>
      </c>
      <c r="D9" s="230"/>
      <c r="E9" s="182" t="s">
        <v>1104</v>
      </c>
      <c r="F9" s="182" t="s">
        <v>774</v>
      </c>
      <c r="G9" s="182" t="s">
        <v>13240</v>
      </c>
      <c r="H9" s="183">
        <v>0</v>
      </c>
      <c r="I9" s="184" t="s">
        <v>1541</v>
      </c>
      <c r="J9" s="184" t="s">
        <v>1541</v>
      </c>
      <c r="K9" s="224"/>
      <c r="L9" s="224"/>
      <c r="M9" s="224"/>
      <c r="N9" s="224"/>
      <c r="O9" s="224"/>
      <c r="P9" s="185"/>
      <c r="Q9" s="225"/>
      <c r="R9" s="182" t="s">
        <v>1159</v>
      </c>
      <c r="S9" s="181" t="str">
        <f t="shared" ca="1" si="0"/>
        <v>JP</v>
      </c>
      <c r="T9" s="181" t="str">
        <f ca="1">IF(B9="","",IF(ISERROR(MATCH($J9,[1]SorP!$B$1:$B$6230,0)),"",INDIRECT("'SorP'!$A$"&amp;MATCH($J9,[1]SorP!$B$1:$B$6230,0))))</f>
        <v>JO-AJ</v>
      </c>
      <c r="U9" s="201"/>
      <c r="V9" s="226">
        <f>IF(C9="",NA(),MATCH($B9&amp;$C9,'[1]Smelter Look-up'!$J:$J,0))</f>
        <v>461</v>
      </c>
      <c r="X9" s="227">
        <f t="shared" si="1"/>
        <v>0</v>
      </c>
      <c r="AB9" s="228" t="str">
        <f t="shared" si="2"/>
        <v>TinMitsubishi Materials Corporation</v>
      </c>
    </row>
    <row r="10" spans="1:34" s="227" customFormat="1" ht="20.100000000000001" customHeight="1">
      <c r="A10" s="262" t="s">
        <v>777</v>
      </c>
      <c r="B10" s="182" t="s">
        <v>1126</v>
      </c>
      <c r="C10" s="186" t="s">
        <v>13803</v>
      </c>
      <c r="D10" s="230"/>
      <c r="E10" s="182" t="s">
        <v>2430</v>
      </c>
      <c r="F10" s="182" t="s">
        <v>777</v>
      </c>
      <c r="G10" s="182" t="s">
        <v>13240</v>
      </c>
      <c r="H10" s="183">
        <v>0</v>
      </c>
      <c r="I10" s="184" t="s">
        <v>1769</v>
      </c>
      <c r="J10" s="184" t="s">
        <v>1769</v>
      </c>
      <c r="K10" s="224"/>
      <c r="L10" s="224"/>
      <c r="M10" s="224"/>
      <c r="N10" s="224"/>
      <c r="O10" s="224"/>
      <c r="P10" s="185"/>
      <c r="Q10" s="225"/>
      <c r="R10" s="182" t="s">
        <v>13803</v>
      </c>
      <c r="S10" s="181" t="str">
        <f t="shared" ca="1" si="0"/>
        <v>BO</v>
      </c>
      <c r="T10" s="181" t="str">
        <f ca="1">IF(B10="","",IF(ISERROR(MATCH($J10,[1]SorP!$B$1:$B$6230,0)),"",INDIRECT("'SorP'!$A$"&amp;MATCH($J10,[1]SorP!$B$1:$B$6230,0))))</f>
        <v>BO-L</v>
      </c>
      <c r="U10" s="201"/>
      <c r="V10" s="226">
        <f>IF(C10="",NA(),MATCH($B10&amp;$C10,'[1]Smelter Look-up'!$J:$J,0))</f>
        <v>471</v>
      </c>
      <c r="X10" s="227">
        <f t="shared" si="1"/>
        <v>0</v>
      </c>
      <c r="AB10" s="228" t="str">
        <f t="shared" si="2"/>
        <v>TinOperaciones Metalurgicas S.A.</v>
      </c>
    </row>
    <row r="11" spans="1:34" s="227" customFormat="1" ht="20.100000000000001" customHeight="1">
      <c r="A11" s="262" t="s">
        <v>778</v>
      </c>
      <c r="B11" s="182" t="s">
        <v>1126</v>
      </c>
      <c r="C11" s="186" t="s">
        <v>840</v>
      </c>
      <c r="D11" s="230"/>
      <c r="E11" s="182" t="s">
        <v>1101</v>
      </c>
      <c r="F11" s="182" t="s">
        <v>778</v>
      </c>
      <c r="G11" s="182" t="s">
        <v>13240</v>
      </c>
      <c r="H11" s="183">
        <v>0</v>
      </c>
      <c r="I11" s="184" t="s">
        <v>1767</v>
      </c>
      <c r="J11" s="184" t="s">
        <v>12852</v>
      </c>
      <c r="K11" s="224"/>
      <c r="L11" s="224"/>
      <c r="M11" s="224"/>
      <c r="N11" s="224"/>
      <c r="O11" s="224"/>
      <c r="P11" s="185"/>
      <c r="Q11" s="225"/>
      <c r="R11" s="182" t="s">
        <v>840</v>
      </c>
      <c r="S11" s="181" t="str">
        <f t="shared" ca="1" si="0"/>
        <v>ID</v>
      </c>
      <c r="T11" s="181" t="str">
        <f ca="1">IF(B11="","",IF(ISERROR(MATCH($J11,[1]SorP!$B$1:$B$6230,0)),"",INDIRECT("'SorP'!$A$"&amp;MATCH($J11,[1]SorP!$B$1:$B$6230,0))))</f>
        <v>HT-GA</v>
      </c>
      <c r="U11" s="201"/>
      <c r="V11" s="226">
        <f>IF(C11="",NA(),MATCH($B11&amp;$C11,'[1]Smelter Look-up'!$J:$J,0))</f>
        <v>476</v>
      </c>
      <c r="X11" s="227">
        <f t="shared" si="1"/>
        <v>0</v>
      </c>
      <c r="AB11" s="228" t="str">
        <f t="shared" si="2"/>
        <v>TinPT Artha Cipta Langgeng</v>
      </c>
    </row>
    <row r="12" spans="1:34" s="227" customFormat="1" ht="20.100000000000001" customHeight="1">
      <c r="A12" s="262" t="s">
        <v>780</v>
      </c>
      <c r="B12" s="182" t="s">
        <v>1126</v>
      </c>
      <c r="C12" s="186" t="s">
        <v>2157</v>
      </c>
      <c r="D12" s="230"/>
      <c r="E12" s="182" t="s">
        <v>1101</v>
      </c>
      <c r="F12" s="182" t="s">
        <v>780</v>
      </c>
      <c r="G12" s="182" t="s">
        <v>13240</v>
      </c>
      <c r="H12" s="183">
        <v>0</v>
      </c>
      <c r="I12" s="184" t="s">
        <v>1767</v>
      </c>
      <c r="J12" s="184" t="s">
        <v>12852</v>
      </c>
      <c r="K12" s="224"/>
      <c r="L12" s="224"/>
      <c r="M12" s="224"/>
      <c r="N12" s="224"/>
      <c r="O12" s="224"/>
      <c r="P12" s="185"/>
      <c r="Q12" s="225"/>
      <c r="R12" s="182" t="s">
        <v>2157</v>
      </c>
      <c r="S12" s="181" t="str">
        <f t="shared" ca="1" si="0"/>
        <v>ID</v>
      </c>
      <c r="T12" s="181" t="str">
        <f ca="1">IF(B12="","",IF(ISERROR(MATCH($J12,[1]SorP!$B$1:$B$6230,0)),"",INDIRECT("'SorP'!$A$"&amp;MATCH($J12,[1]SorP!$B$1:$B$6230,0))))</f>
        <v>HT-GA</v>
      </c>
      <c r="U12" s="201"/>
      <c r="V12" s="226">
        <f>IF(C12="",NA(),MATCH($B12&amp;$C12,'[1]Smelter Look-up'!$J:$J,0))</f>
        <v>487</v>
      </c>
      <c r="X12" s="227">
        <f t="shared" si="1"/>
        <v>0</v>
      </c>
      <c r="AB12" s="228" t="str">
        <f t="shared" si="2"/>
        <v>TinPT Refined Bangka Tin</v>
      </c>
    </row>
    <row r="13" spans="1:34" s="227" customFormat="1" ht="51">
      <c r="A13" s="262" t="s">
        <v>781</v>
      </c>
      <c r="B13" s="182" t="s">
        <v>1126</v>
      </c>
      <c r="C13" s="186" t="s">
        <v>13801</v>
      </c>
      <c r="D13" s="230"/>
      <c r="E13" s="182" t="s">
        <v>1101</v>
      </c>
      <c r="F13" s="182" t="s">
        <v>781</v>
      </c>
      <c r="G13" s="182" t="s">
        <v>13240</v>
      </c>
      <c r="H13" s="183">
        <v>0</v>
      </c>
      <c r="I13" s="184" t="s">
        <v>1794</v>
      </c>
      <c r="J13" s="184" t="s">
        <v>12852</v>
      </c>
      <c r="K13" s="224"/>
      <c r="L13" s="224"/>
      <c r="M13" s="224"/>
      <c r="N13" s="224"/>
      <c r="O13" s="224"/>
      <c r="P13" s="185"/>
      <c r="Q13" s="225"/>
      <c r="R13" s="182" t="s">
        <v>13801</v>
      </c>
      <c r="S13" s="181" t="str">
        <f t="shared" ca="1" si="0"/>
        <v>ID</v>
      </c>
      <c r="T13" s="181" t="str">
        <f ca="1">IF(B13="","",IF(ISERROR(MATCH($J13,[1]SorP!$B$1:$B$6230,0)),"",INDIRECT("'SorP'!$A$"&amp;MATCH($J13,[1]SorP!$B$1:$B$6230,0))))</f>
        <v>HT-GA</v>
      </c>
      <c r="U13" s="201"/>
      <c r="V13" s="226">
        <f>IF(C13="",NA(),MATCH($B13&amp;$C13,'[1]Smelter Look-up'!$J:$J,0))</f>
        <v>492</v>
      </c>
      <c r="X13" s="227">
        <f t="shared" si="1"/>
        <v>0</v>
      </c>
      <c r="AB13" s="228" t="str">
        <f t="shared" si="2"/>
        <v>TinPT Timah Tbk Mentok</v>
      </c>
    </row>
    <row r="14" spans="1:34" s="227" customFormat="1" ht="25.5">
      <c r="A14" s="262" t="s">
        <v>783</v>
      </c>
      <c r="B14" s="182" t="s">
        <v>1126</v>
      </c>
      <c r="C14" s="186" t="s">
        <v>782</v>
      </c>
      <c r="D14" s="230"/>
      <c r="E14" s="182" t="s">
        <v>2431</v>
      </c>
      <c r="F14" s="182" t="s">
        <v>783</v>
      </c>
      <c r="G14" s="182" t="s">
        <v>13240</v>
      </c>
      <c r="H14" s="183">
        <v>0</v>
      </c>
      <c r="I14" s="184" t="s">
        <v>13829</v>
      </c>
      <c r="J14" s="184" t="s">
        <v>1701</v>
      </c>
      <c r="K14" s="224"/>
      <c r="L14" s="224"/>
      <c r="M14" s="224"/>
      <c r="N14" s="224"/>
      <c r="O14" s="224"/>
      <c r="P14" s="185"/>
      <c r="Q14" s="225"/>
      <c r="R14" s="182" t="s">
        <v>782</v>
      </c>
      <c r="S14" s="181" t="str">
        <f t="shared" ca="1" si="0"/>
        <v>TW</v>
      </c>
      <c r="T14" s="181" t="str">
        <f ca="1">IF(B14="","",IF(ISERROR(MATCH($J14,[1]SorP!$B$1:$B$6230,0)),"",INDIRECT("'SorP'!$A$"&amp;MATCH($J14,[1]SorP!$B$1:$B$6230,0))))</f>
        <v>TR-60</v>
      </c>
      <c r="U14" s="201"/>
      <c r="V14" s="226">
        <f>IF(C14="",NA(),MATCH($B14&amp;$C14,'[1]Smelter Look-up'!$J:$J,0))</f>
        <v>497</v>
      </c>
      <c r="X14" s="227">
        <f t="shared" si="1"/>
        <v>0</v>
      </c>
      <c r="AB14" s="228" t="str">
        <f t="shared" si="2"/>
        <v>TinRui Da Hung</v>
      </c>
    </row>
    <row r="15" spans="1:34" s="227" customFormat="1" ht="25.5">
      <c r="A15" s="262" t="s">
        <v>784</v>
      </c>
      <c r="B15" s="182" t="s">
        <v>1126</v>
      </c>
      <c r="C15" s="186" t="s">
        <v>1027</v>
      </c>
      <c r="D15" s="230"/>
      <c r="E15" s="182" t="s">
        <v>884</v>
      </c>
      <c r="F15" s="182" t="s">
        <v>784</v>
      </c>
      <c r="G15" s="182" t="s">
        <v>13240</v>
      </c>
      <c r="H15" s="183">
        <v>0</v>
      </c>
      <c r="I15" s="184" t="s">
        <v>1795</v>
      </c>
      <c r="J15" s="184" t="s">
        <v>1796</v>
      </c>
      <c r="K15" s="224"/>
      <c r="L15" s="224"/>
      <c r="M15" s="224"/>
      <c r="N15" s="224"/>
      <c r="O15" s="224"/>
      <c r="P15" s="185"/>
      <c r="Q15" s="225"/>
      <c r="R15" s="182" t="s">
        <v>1027</v>
      </c>
      <c r="S15" s="181" t="str">
        <f t="shared" ca="1" si="0"/>
        <v>TH</v>
      </c>
      <c r="T15" s="181" t="str">
        <f ca="1">IF(B15="","",IF(ISERROR(MATCH($J15,[1]SorP!$B$1:$B$6230,0)),"",INDIRECT("'SorP'!$A$"&amp;MATCH($J15,[1]SorP!$B$1:$B$6230,0))))</f>
        <v>TD-WF</v>
      </c>
      <c r="U15" s="201"/>
      <c r="V15" s="226">
        <f>IF(C15="",NA(),MATCH($B15&amp;$C15,'[1]Smelter Look-up'!$J:$J,0))</f>
        <v>504</v>
      </c>
      <c r="X15" s="227">
        <f t="shared" si="1"/>
        <v>0</v>
      </c>
      <c r="AB15" s="228" t="str">
        <f t="shared" si="2"/>
        <v>TinThaisarco</v>
      </c>
    </row>
    <row r="16" spans="1:34" s="227" customFormat="1" ht="76.5">
      <c r="A16" s="262" t="s">
        <v>785</v>
      </c>
      <c r="B16" s="182" t="s">
        <v>1126</v>
      </c>
      <c r="C16" s="186" t="s">
        <v>2532</v>
      </c>
      <c r="D16" s="230"/>
      <c r="E16" s="182" t="s">
        <v>1092</v>
      </c>
      <c r="F16" s="182" t="s">
        <v>785</v>
      </c>
      <c r="G16" s="182" t="s">
        <v>13240</v>
      </c>
      <c r="H16" s="183">
        <v>0</v>
      </c>
      <c r="I16" s="184" t="s">
        <v>1766</v>
      </c>
      <c r="J16" s="184" t="s">
        <v>1770</v>
      </c>
      <c r="K16" s="224"/>
      <c r="L16" s="224"/>
      <c r="M16" s="224"/>
      <c r="N16" s="224"/>
      <c r="O16" s="224"/>
      <c r="P16" s="185"/>
      <c r="Q16" s="225"/>
      <c r="R16" s="182" t="s">
        <v>2532</v>
      </c>
      <c r="S16" s="181" t="str">
        <f t="shared" ca="1" si="0"/>
        <v>BR</v>
      </c>
      <c r="T16" s="181" t="str">
        <f ca="1">IF(B16="","",IF(ISERROR(MATCH($J16,[1]SorP!$B$1:$B$6230,0)),"",INDIRECT("'SorP'!$A$"&amp;MATCH($J16,[1]SorP!$B$1:$B$6230,0))))</f>
        <v>BR-PR</v>
      </c>
      <c r="U16" s="201"/>
      <c r="V16" s="226">
        <f>IF(C16="",NA(),MATCH($B16&amp;$C16,'[1]Smelter Look-up'!$J:$J,0))</f>
        <v>512</v>
      </c>
      <c r="X16" s="227">
        <f t="shared" si="1"/>
        <v>0</v>
      </c>
      <c r="AB16" s="228" t="str">
        <f t="shared" si="2"/>
        <v>TinWhite Solder Metalurgia e Mineracao Ltda.</v>
      </c>
    </row>
    <row r="17" spans="1:28" s="227" customFormat="1" ht="102">
      <c r="A17" s="262" t="s">
        <v>786</v>
      </c>
      <c r="B17" s="182" t="s">
        <v>1126</v>
      </c>
      <c r="C17" s="186" t="s">
        <v>2166</v>
      </c>
      <c r="D17" s="230"/>
      <c r="E17" s="182" t="s">
        <v>1096</v>
      </c>
      <c r="F17" s="182" t="s">
        <v>786</v>
      </c>
      <c r="G17" s="182" t="s">
        <v>13240</v>
      </c>
      <c r="H17" s="183">
        <v>0</v>
      </c>
      <c r="I17" s="184" t="s">
        <v>2446</v>
      </c>
      <c r="J17" s="184" t="s">
        <v>13628</v>
      </c>
      <c r="K17" s="224"/>
      <c r="L17" s="224"/>
      <c r="M17" s="224"/>
      <c r="N17" s="224"/>
      <c r="O17" s="224"/>
      <c r="P17" s="185"/>
      <c r="Q17" s="225"/>
      <c r="R17" s="182" t="s">
        <v>2166</v>
      </c>
      <c r="S17" s="181" t="str">
        <f t="shared" ca="1" si="0"/>
        <v>CN</v>
      </c>
      <c r="T17" s="181" t="str">
        <f ca="1">IF(B17="","",IF(ISERROR(MATCH($J17,[1]SorP!$B$1:$B$6230,0)),"",INDIRECT("'SorP'!$A$"&amp;MATCH($J17,[1]SorP!$B$1:$B$6230,0))))</f>
        <v>CN-XJ</v>
      </c>
      <c r="U17" s="201"/>
      <c r="V17" s="226">
        <f>IF(C17="",NA(),MATCH($B17&amp;$C17,'[1]Smelter Look-up'!$J:$J,0))</f>
        <v>520</v>
      </c>
      <c r="X17" s="227">
        <f t="shared" si="1"/>
        <v>0</v>
      </c>
      <c r="AB17" s="228" t="str">
        <f t="shared" si="2"/>
        <v>TinYunnan Chengfeng Non-ferrous Metals Co., Ltd.</v>
      </c>
    </row>
    <row r="18" spans="1:28" s="227" customFormat="1" ht="63.75">
      <c r="A18" s="181" t="s">
        <v>1399</v>
      </c>
      <c r="B18" s="182" t="s">
        <v>1126</v>
      </c>
      <c r="C18" s="186" t="s">
        <v>1398</v>
      </c>
      <c r="D18" s="230"/>
      <c r="E18" s="182" t="s">
        <v>1101</v>
      </c>
      <c r="F18" s="182" t="s">
        <v>1399</v>
      </c>
      <c r="G18" s="182" t="s">
        <v>13240</v>
      </c>
      <c r="H18" s="183">
        <v>0</v>
      </c>
      <c r="I18" s="184" t="s">
        <v>1767</v>
      </c>
      <c r="J18" s="184" t="s">
        <v>12852</v>
      </c>
      <c r="K18" s="224"/>
      <c r="L18" s="224"/>
      <c r="M18" s="224"/>
      <c r="N18" s="224"/>
      <c r="O18" s="224"/>
      <c r="P18" s="185"/>
      <c r="Q18" s="225"/>
      <c r="R18" s="182" t="s">
        <v>1398</v>
      </c>
      <c r="S18" s="181" t="str">
        <f t="shared" ca="1" si="0"/>
        <v>ID</v>
      </c>
      <c r="T18" s="181" t="str">
        <f ca="1">IF(B18="","",IF(ISERROR(MATCH($J18,[1]SorP!$B$1:$B$6230,0)),"",INDIRECT("'SorP'!$A$"&amp;MATCH($J18,[1]SorP!$B$1:$B$6230,0))))</f>
        <v>HT-GA</v>
      </c>
      <c r="U18" s="201"/>
      <c r="V18" s="226">
        <f>IF(C18="",NA(),MATCH($B18&amp;$C18,'[1]Smelter Look-up'!$J:$J,0))</f>
        <v>477</v>
      </c>
      <c r="X18" s="227">
        <f t="shared" si="1"/>
        <v>0</v>
      </c>
      <c r="AB18" s="228" t="str">
        <f t="shared" si="2"/>
        <v>TinPT ATD Makmur Mandiri Jaya</v>
      </c>
    </row>
    <row r="19" spans="1:28" s="227" customFormat="1" ht="51">
      <c r="A19" s="181" t="s">
        <v>1815</v>
      </c>
      <c r="B19" s="182" t="s">
        <v>1126</v>
      </c>
      <c r="C19" s="186" t="s">
        <v>12932</v>
      </c>
      <c r="D19" s="230"/>
      <c r="E19" s="182" t="s">
        <v>1091</v>
      </c>
      <c r="F19" s="182" t="s">
        <v>1815</v>
      </c>
      <c r="G19" s="182" t="s">
        <v>13240</v>
      </c>
      <c r="H19" s="183">
        <v>0</v>
      </c>
      <c r="I19" s="184" t="s">
        <v>1816</v>
      </c>
      <c r="J19" s="184" t="s">
        <v>3153</v>
      </c>
      <c r="K19" s="224"/>
      <c r="L19" s="224"/>
      <c r="M19" s="224"/>
      <c r="N19" s="224"/>
      <c r="O19" s="224"/>
      <c r="P19" s="185"/>
      <c r="Q19" s="225"/>
      <c r="R19" s="182" t="s">
        <v>12932</v>
      </c>
      <c r="S19" s="181" t="str">
        <f t="shared" ca="1" si="0"/>
        <v>BE</v>
      </c>
      <c r="T19" s="181" t="str">
        <f ca="1">IF(B19="","",IF(ISERROR(MATCH($J19,[1]SorP!$B$1:$B$6230,0)),"",INDIRECT("'SorP'!$A$"&amp;MATCH($J19,[1]SorP!$B$1:$B$6230,0))))</f>
        <v>BE-WLG</v>
      </c>
      <c r="U19" s="201"/>
      <c r="V19" s="226">
        <f>IF(C19="",NA(),MATCH($B19&amp;$C19,'[1]Smelter Look-up'!$J:$J,0))</f>
        <v>454</v>
      </c>
      <c r="X19" s="227">
        <f t="shared" si="1"/>
        <v>0</v>
      </c>
      <c r="AB19" s="228" t="str">
        <f t="shared" si="2"/>
        <v>TinMetallo Belgium N.V.</v>
      </c>
    </row>
    <row r="20" spans="1:28" s="227" customFormat="1" ht="102">
      <c r="A20" s="181" t="s">
        <v>2529</v>
      </c>
      <c r="B20" s="182" t="s">
        <v>1126</v>
      </c>
      <c r="C20" s="186" t="s">
        <v>2528</v>
      </c>
      <c r="D20" s="230"/>
      <c r="E20" s="182" t="s">
        <v>1096</v>
      </c>
      <c r="F20" s="182" t="s">
        <v>2529</v>
      </c>
      <c r="G20" s="182" t="s">
        <v>13240</v>
      </c>
      <c r="H20" s="183">
        <v>0</v>
      </c>
      <c r="I20" s="184" t="s">
        <v>1824</v>
      </c>
      <c r="J20" s="184" t="s">
        <v>13624</v>
      </c>
      <c r="K20" s="224"/>
      <c r="L20" s="224"/>
      <c r="M20" s="224"/>
      <c r="N20" s="224"/>
      <c r="O20" s="224"/>
      <c r="P20" s="185"/>
      <c r="Q20" s="225"/>
      <c r="R20" s="182" t="s">
        <v>2528</v>
      </c>
      <c r="S20" s="181" t="str">
        <f t="shared" ca="1" si="0"/>
        <v>CN</v>
      </c>
      <c r="T20" s="181" t="str">
        <f ca="1">IF(B20="","",IF(ISERROR(MATCH($J20,[1]SorP!$B$1:$B$6230,0)),"",INDIRECT("'SorP'!$A$"&amp;MATCH($J20,[1]SorP!$B$1:$B$6230,0))))</f>
        <v>CN-ZJ</v>
      </c>
      <c r="U20" s="201"/>
      <c r="V20" s="226">
        <f>IF(C20="",NA(),MATCH($B20&amp;$C20,'[1]Smelter Look-up'!$J:$J,0))</f>
        <v>434</v>
      </c>
      <c r="X20" s="227">
        <f t="shared" si="1"/>
        <v>0</v>
      </c>
      <c r="AB20" s="228" t="str">
        <f t="shared" si="2"/>
        <v>TinGuangdong Hanhe Non-Ferrous Metal Co., Ltd.</v>
      </c>
    </row>
    <row r="21" spans="1:28" s="227" customFormat="1" ht="51">
      <c r="A21" s="181" t="s">
        <v>13184</v>
      </c>
      <c r="B21" s="182" t="s">
        <v>1126</v>
      </c>
      <c r="C21" s="186" t="s">
        <v>13183</v>
      </c>
      <c r="D21" s="230"/>
      <c r="E21" s="182" t="s">
        <v>2432</v>
      </c>
      <c r="F21" s="182" t="s">
        <v>13184</v>
      </c>
      <c r="G21" s="182" t="s">
        <v>13240</v>
      </c>
      <c r="H21" s="183">
        <v>0</v>
      </c>
      <c r="I21" s="184" t="s">
        <v>13185</v>
      </c>
      <c r="J21" s="184" t="s">
        <v>1737</v>
      </c>
      <c r="K21" s="224"/>
      <c r="L21" s="224"/>
      <c r="M21" s="224"/>
      <c r="N21" s="224"/>
      <c r="O21" s="224"/>
      <c r="P21" s="185"/>
      <c r="Q21" s="225"/>
      <c r="R21" s="182" t="s">
        <v>13183</v>
      </c>
      <c r="S21" s="181" t="str">
        <f t="shared" ca="1" si="0"/>
        <v>US</v>
      </c>
      <c r="T21" s="181" t="str">
        <f ca="1">IF(B21="","",IF(ISERROR(MATCH($J21,[1]SorP!$B$1:$B$6230,0)),"",INDIRECT("'SorP'!$A$"&amp;MATCH($J21,[1]SorP!$B$1:$B$6230,0))))</f>
        <v>UM-81</v>
      </c>
      <c r="U21" s="201"/>
      <c r="V21" s="226">
        <f>IF(C21="",NA(),MATCH($B21&amp;$C21,'[1]Smelter Look-up'!$J:$J,0))</f>
        <v>507</v>
      </c>
      <c r="X21" s="227">
        <f t="shared" si="1"/>
        <v>0</v>
      </c>
      <c r="AB21" s="228" t="str">
        <f t="shared" si="2"/>
        <v>TinTin Technology &amp; Refining</v>
      </c>
    </row>
    <row r="22" spans="1:28" s="227" customFormat="1" ht="63.75">
      <c r="A22" s="181" t="s">
        <v>15804</v>
      </c>
      <c r="B22" s="182" t="s">
        <v>1126</v>
      </c>
      <c r="C22" s="186" t="s">
        <v>15805</v>
      </c>
      <c r="D22" s="230"/>
      <c r="E22" s="182" t="s">
        <v>1096</v>
      </c>
      <c r="F22" s="182" t="s">
        <v>15804</v>
      </c>
      <c r="G22" s="182" t="s">
        <v>13240</v>
      </c>
      <c r="H22" s="183">
        <v>0</v>
      </c>
      <c r="I22" s="184" t="s">
        <v>15806</v>
      </c>
      <c r="J22" s="184" t="s">
        <v>13617</v>
      </c>
      <c r="K22" s="224"/>
      <c r="L22" s="224"/>
      <c r="M22" s="224"/>
      <c r="N22" s="224"/>
      <c r="O22" s="224"/>
      <c r="P22" s="185"/>
      <c r="Q22" s="225"/>
      <c r="R22" s="182" t="s">
        <v>15805</v>
      </c>
      <c r="S22" s="181" t="str">
        <f t="shared" ca="1" si="0"/>
        <v>CN</v>
      </c>
      <c r="T22" s="181" t="str">
        <f ca="1">IF(B22="","",IF(ISERROR(MATCH($J22,[1]SorP!$B$1:$B$6230,0)),"",INDIRECT("'SorP'!$A$"&amp;MATCH($J22,[1]SorP!$B$1:$B$6230,0))))</f>
        <v>CN-QH</v>
      </c>
      <c r="U22" s="201"/>
      <c r="V22" s="226">
        <f>IF(C22="",NA(),MATCH($B22&amp;$C22,'[1]Smelter Look-up'!$J:$J,0))</f>
        <v>447</v>
      </c>
      <c r="X22" s="227">
        <f t="shared" si="1"/>
        <v>0</v>
      </c>
      <c r="AB22" s="228" t="str">
        <f t="shared" si="2"/>
        <v>TinMa'anshan Weitai Tin Co., Ltd.</v>
      </c>
    </row>
    <row r="23" spans="1:28" s="227" customFormat="1" ht="89.25">
      <c r="A23" s="181" t="s">
        <v>769</v>
      </c>
      <c r="B23" s="182" t="s">
        <v>1126</v>
      </c>
      <c r="C23" s="186" t="s">
        <v>1420</v>
      </c>
      <c r="D23" s="230"/>
      <c r="E23" s="182" t="s">
        <v>1096</v>
      </c>
      <c r="F23" s="182" t="s">
        <v>769</v>
      </c>
      <c r="G23" s="182" t="s">
        <v>13240</v>
      </c>
      <c r="H23" s="183">
        <v>0</v>
      </c>
      <c r="I23" s="184" t="s">
        <v>2446</v>
      </c>
      <c r="J23" s="184" t="s">
        <v>13628</v>
      </c>
      <c r="K23" s="224"/>
      <c r="L23" s="224"/>
      <c r="M23" s="224"/>
      <c r="N23" s="224"/>
      <c r="O23" s="224"/>
      <c r="P23" s="185"/>
      <c r="Q23" s="225"/>
      <c r="R23" s="182" t="s">
        <v>1420</v>
      </c>
      <c r="S23" s="181" t="str">
        <f t="shared" ca="1" si="0"/>
        <v>CN</v>
      </c>
      <c r="T23" s="181" t="str">
        <f ca="1">IF(B23="","",IF(ISERROR(MATCH($J23,[1]SorP!$B$1:$B$6230,0)),"",INDIRECT("'SorP'!$A$"&amp;MATCH($J23,[1]SorP!$B$1:$B$6230,0))))</f>
        <v>CN-XJ</v>
      </c>
      <c r="U23" s="201"/>
      <c r="V23" s="226">
        <f>IF(C23="",NA(),MATCH($B23&amp;$C23,'[1]Smelter Look-up'!$J:$J,0))</f>
        <v>427</v>
      </c>
      <c r="X23" s="227">
        <f t="shared" si="1"/>
        <v>0</v>
      </c>
      <c r="AB23" s="228" t="str">
        <f t="shared" si="2"/>
        <v>TinGejiu Kai Meng Industry and Trade LLC</v>
      </c>
    </row>
    <row r="24" spans="1:28" s="227" customFormat="1" ht="63.75">
      <c r="A24" s="181" t="s">
        <v>1788</v>
      </c>
      <c r="B24" s="182" t="s">
        <v>1126</v>
      </c>
      <c r="C24" s="186" t="s">
        <v>13181</v>
      </c>
      <c r="D24" s="230"/>
      <c r="E24" s="182" t="s">
        <v>1096</v>
      </c>
      <c r="F24" s="182" t="s">
        <v>1788</v>
      </c>
      <c r="G24" s="182" t="s">
        <v>13240</v>
      </c>
      <c r="H24" s="183">
        <v>0</v>
      </c>
      <c r="I24" s="184" t="s">
        <v>1773</v>
      </c>
      <c r="J24" s="184" t="s">
        <v>13619</v>
      </c>
      <c r="K24" s="224"/>
      <c r="L24" s="224"/>
      <c r="M24" s="224"/>
      <c r="N24" s="224"/>
      <c r="O24" s="224"/>
      <c r="P24" s="185"/>
      <c r="Q24" s="225"/>
      <c r="R24" s="182" t="s">
        <v>13181</v>
      </c>
      <c r="S24" s="181" t="str">
        <f t="shared" ca="1" si="0"/>
        <v>CN</v>
      </c>
      <c r="T24" s="181" t="str">
        <f ca="1">IF(B24="","",IF(ISERROR(MATCH($J24,[1]SorP!$B$1:$B$6230,0)),"",INDIRECT("'SorP'!$A$"&amp;MATCH($J24,[1]SorP!$B$1:$B$6230,0))))</f>
        <v>CN-SD</v>
      </c>
      <c r="U24" s="201"/>
      <c r="V24" s="226">
        <f>IF(C24="",NA(),MATCH($B24&amp;$C24,'[1]Smelter Look-up'!$J:$J,0))</f>
        <v>440</v>
      </c>
      <c r="X24" s="227">
        <f t="shared" si="1"/>
        <v>0</v>
      </c>
      <c r="AB24" s="228" t="str">
        <f t="shared" si="2"/>
        <v>TinJiangxi New Nanshan Technology Ltd.</v>
      </c>
    </row>
    <row r="25" spans="1:28" s="227" customFormat="1" ht="51">
      <c r="A25" s="181" t="s">
        <v>779</v>
      </c>
      <c r="B25" s="182" t="s">
        <v>1126</v>
      </c>
      <c r="C25" s="186" t="s">
        <v>627</v>
      </c>
      <c r="D25" s="230"/>
      <c r="E25" s="182" t="s">
        <v>1101</v>
      </c>
      <c r="F25" s="182" t="s">
        <v>779</v>
      </c>
      <c r="G25" s="182" t="s">
        <v>13240</v>
      </c>
      <c r="H25" s="183">
        <v>0</v>
      </c>
      <c r="I25" s="184" t="s">
        <v>1767</v>
      </c>
      <c r="J25" s="184" t="s">
        <v>12852</v>
      </c>
      <c r="K25" s="224"/>
      <c r="L25" s="224"/>
      <c r="M25" s="224"/>
      <c r="N25" s="224"/>
      <c r="O25" s="224"/>
      <c r="P25" s="185"/>
      <c r="Q25" s="225"/>
      <c r="R25" s="182" t="s">
        <v>627</v>
      </c>
      <c r="S25" s="181" t="str">
        <f t="shared" ca="1" si="0"/>
        <v>ID</v>
      </c>
      <c r="T25" s="181" t="str">
        <f ca="1">IF(B25="","",IF(ISERROR(MATCH($J25,[1]SorP!$B$1:$B$6230,0)),"",INDIRECT("'SorP'!$A$"&amp;MATCH($J25,[1]SorP!$B$1:$B$6230,0))))</f>
        <v>HT-GA</v>
      </c>
      <c r="U25" s="201"/>
      <c r="V25" s="226">
        <f>IF(C25="",NA(),MATCH($B25&amp;$C25,'[1]Smelter Look-up'!$J:$J,0))</f>
        <v>482</v>
      </c>
      <c r="X25" s="227">
        <f t="shared" si="1"/>
        <v>0</v>
      </c>
      <c r="AB25" s="228" t="str">
        <f t="shared" si="2"/>
        <v>TinPT Mitra Stania Prima</v>
      </c>
    </row>
    <row r="26" spans="1:28" s="227" customFormat="1" ht="51">
      <c r="A26" s="181" t="s">
        <v>800</v>
      </c>
      <c r="B26" s="182" t="s">
        <v>1126</v>
      </c>
      <c r="C26" s="186" t="s">
        <v>13802</v>
      </c>
      <c r="D26" s="230"/>
      <c r="E26" s="182" t="s">
        <v>1101</v>
      </c>
      <c r="F26" s="182" t="s">
        <v>800</v>
      </c>
      <c r="G26" s="182" t="s">
        <v>13240</v>
      </c>
      <c r="H26" s="183">
        <v>0</v>
      </c>
      <c r="I26" s="184" t="s">
        <v>1792</v>
      </c>
      <c r="J26" s="184" t="s">
        <v>6065</v>
      </c>
      <c r="K26" s="224"/>
      <c r="L26" s="224"/>
      <c r="M26" s="224"/>
      <c r="N26" s="224"/>
      <c r="O26" s="224"/>
      <c r="P26" s="185"/>
      <c r="Q26" s="225"/>
      <c r="R26" s="182" t="s">
        <v>13802</v>
      </c>
      <c r="S26" s="181" t="str">
        <f t="shared" ca="1" si="0"/>
        <v>ID</v>
      </c>
      <c r="T26" s="181" t="str">
        <f ca="1">IF(B26="","",IF(ISERROR(MATCH($J26,[1]SorP!$B$1:$B$6230,0)),"",INDIRECT("'SorP'!$A$"&amp;MATCH($J26,[1]SorP!$B$1:$B$6230,0))))</f>
        <v>HT-NI</v>
      </c>
      <c r="U26" s="201"/>
      <c r="V26" s="226">
        <f>IF(C26="",NA(),MATCH($B26&amp;$C26,'[1]Smelter Look-up'!$J:$J,0))</f>
        <v>491</v>
      </c>
      <c r="X26" s="227">
        <f t="shared" si="1"/>
        <v>0</v>
      </c>
      <c r="AB26" s="228" t="str">
        <f t="shared" si="2"/>
        <v>TinPT Timah Tbk Kundur</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ref="S6:S37" ca="1" si="3">IF(B27="","",IF(ISERROR(MATCH($E27,CL,0)),"Unknown",INDIRECT("'C'!$A$"&amp;MATCH($E27,CL,0)+1)))</f>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ref="X6:X37" ca="1" si="4">IF(AND(C27="Smelter not listed",OR(LEN(D27)=0,LEN(E27)=0)),1,0)</f>
        <v>0</v>
      </c>
      <c r="AB27" s="228" t="str">
        <f t="shared" ref="AB6:AB37" si="5">B27&amp;C27</f>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D0C149-3F47-4FFE-AC38-7E3034B337F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Hammond Manufacturing Company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Ross Hammond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rnhammond@hammfg.com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1 519 886 7170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Ross Hammond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rnhammond@hammfg.com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https://cdn.hammfg.com/compliance/conflict-minerals-policy-2019.pdf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2023-05-30T14:29:49Z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